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https://d.docs.live.net/f46e4c9ea1f93f60/Dokumenty/Rozpracované rozpočty/Rekonstrukce herní zahrady MŠ Zlín - Štefánikova ul/"/>
    </mc:Choice>
  </mc:AlternateContent>
  <xr:revisionPtr revIDLastSave="0" documentId="8_{FF430342-93BC-42D8-AA9C-B32F595B8FBA}" xr6:coauthVersionLast="47" xr6:coauthVersionMax="47" xr10:uidLastSave="{00000000-0000-0000-0000-000000000000}"/>
  <bookViews>
    <workbookView xWindow="-108" yWindow="-108" windowWidth="23256" windowHeight="12456" activeTab="1" xr2:uid="{00000000-000D-0000-FFFF-FFFF00000000}"/>
  </bookViews>
  <sheets>
    <sheet name="Pokyny pro vyplnění" sheetId="11" r:id="rId1"/>
    <sheet name="Stavba" sheetId="1" r:id="rId2"/>
    <sheet name="VzorPolozky" sheetId="10" state="hidden" r:id="rId3"/>
    <sheet name="00 01 Naklady" sheetId="12" r:id="rId4"/>
    <sheet name="SO 01 01 Pol" sheetId="13" r:id="rId5"/>
    <sheet name="SO 02 01 Pol" sheetId="14" r:id="rId6"/>
    <sheet name="SO 03 01 Pol" sheetId="15" r:id="rId7"/>
    <sheet name="SO 04 01 Pol" sheetId="16" r:id="rId8"/>
    <sheet name="SO 05 01 Pol" sheetId="17" r:id="rId9"/>
    <sheet name="SO 06 01 Pol" sheetId="18" r:id="rId10"/>
  </sheets>
  <externalReferences>
    <externalReference r:id="rId11"/>
  </externalReferences>
  <definedNames>
    <definedName name="CelkemDPHVypocet" localSheetId="1">Stavba!$H$55</definedName>
    <definedName name="CenaCelkem">Stavba!$G$29</definedName>
    <definedName name="CenaCelkemBezDPH">Stavba!$G$28</definedName>
    <definedName name="CenaCelkemVypocet" localSheetId="1">Stavba!$I$55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01 Naklady'!$1:$7</definedName>
    <definedName name="_xlnm.Print_Titles" localSheetId="4">'SO 01 01 Pol'!$1:$7</definedName>
    <definedName name="_xlnm.Print_Titles" localSheetId="5">'SO 02 01 Pol'!$1:$7</definedName>
    <definedName name="_xlnm.Print_Titles" localSheetId="6">'SO 03 01 Pol'!$1:$7</definedName>
    <definedName name="_xlnm.Print_Titles" localSheetId="7">'SO 04 01 Pol'!$1:$7</definedName>
    <definedName name="_xlnm.Print_Titles" localSheetId="8">'SO 05 01 Pol'!$1:$7</definedName>
    <definedName name="_xlnm.Print_Titles" localSheetId="9">'SO 06 01 Pol'!$1:$7</definedName>
    <definedName name="oadresa">Stavba!$D$6</definedName>
    <definedName name="Objednatel" localSheetId="1">Stavba!$D$5</definedName>
    <definedName name="Objekt" localSheetId="1">Stavba!$B$38</definedName>
    <definedName name="_xlnm.Print_Area" localSheetId="3">'00 01 Naklady'!$A$1:$Y$26</definedName>
    <definedName name="_xlnm.Print_Area" localSheetId="4">'SO 01 01 Pol'!$A$1:$Y$93</definedName>
    <definedName name="_xlnm.Print_Area" localSheetId="5">'SO 02 01 Pol'!$A$1:$Y$234</definedName>
    <definedName name="_xlnm.Print_Area" localSheetId="6">'SO 03 01 Pol'!$A$1:$Y$172</definedName>
    <definedName name="_xlnm.Print_Area" localSheetId="7">'SO 04 01 Pol'!$A$1:$Y$21</definedName>
    <definedName name="_xlnm.Print_Area" localSheetId="8">'SO 05 01 Pol'!$A$1:$Y$68</definedName>
    <definedName name="_xlnm.Print_Area" localSheetId="9">'SO 06 01 Pol'!$A$1:$Y$95</definedName>
    <definedName name="_xlnm.Print_Area" localSheetId="1">Stavba!$A$1:$J$187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Stavba!$F$55</definedName>
    <definedName name="ZakladDPHZakl">Stavba!$G$25</definedName>
    <definedName name="ZakladDPHZaklVypocet" localSheetId="1">Stavba!$G$55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86" i="1" l="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G54" i="1"/>
  <c r="F54" i="1"/>
  <c r="G53" i="1"/>
  <c r="F53" i="1"/>
  <c r="G52" i="1"/>
  <c r="F52" i="1"/>
  <c r="G51" i="1"/>
  <c r="F51" i="1"/>
  <c r="G50" i="1"/>
  <c r="F50" i="1"/>
  <c r="H50" i="1" s="1"/>
  <c r="I50" i="1" s="1"/>
  <c r="G49" i="1"/>
  <c r="F49" i="1"/>
  <c r="G48" i="1"/>
  <c r="F48" i="1"/>
  <c r="G47" i="1"/>
  <c r="F47" i="1"/>
  <c r="G46" i="1"/>
  <c r="F46" i="1"/>
  <c r="G45" i="1"/>
  <c r="F45" i="1"/>
  <c r="G44" i="1"/>
  <c r="F44" i="1"/>
  <c r="G43" i="1"/>
  <c r="F43" i="1"/>
  <c r="G41" i="1"/>
  <c r="F41" i="1"/>
  <c r="G40" i="1"/>
  <c r="F40" i="1"/>
  <c r="G39" i="1"/>
  <c r="F39" i="1"/>
  <c r="G94" i="18"/>
  <c r="BA68" i="18"/>
  <c r="BA66" i="18"/>
  <c r="BA48" i="18"/>
  <c r="BA29" i="18"/>
  <c r="BA27" i="18"/>
  <c r="BA25" i="18"/>
  <c r="BA23" i="18"/>
  <c r="BA21" i="18"/>
  <c r="BA10" i="18"/>
  <c r="G9" i="18"/>
  <c r="M9" i="18" s="1"/>
  <c r="I9" i="18"/>
  <c r="I8" i="18" s="1"/>
  <c r="K9" i="18"/>
  <c r="K8" i="18" s="1"/>
  <c r="O9" i="18"/>
  <c r="Q9" i="18"/>
  <c r="Q8" i="18" s="1"/>
  <c r="V9" i="18"/>
  <c r="V8" i="18" s="1"/>
  <c r="G20" i="18"/>
  <c r="I20" i="18"/>
  <c r="K20" i="18"/>
  <c r="M20" i="18"/>
  <c r="O20" i="18"/>
  <c r="Q20" i="18"/>
  <c r="V20" i="18"/>
  <c r="G22" i="18"/>
  <c r="I22" i="18"/>
  <c r="K22" i="18"/>
  <c r="M22" i="18"/>
  <c r="O22" i="18"/>
  <c r="O8" i="18" s="1"/>
  <c r="Q22" i="18"/>
  <c r="V22" i="18"/>
  <c r="G24" i="18"/>
  <c r="I24" i="18"/>
  <c r="K24" i="18"/>
  <c r="M24" i="18"/>
  <c r="O24" i="18"/>
  <c r="Q24" i="18"/>
  <c r="V24" i="18"/>
  <c r="G26" i="18"/>
  <c r="M26" i="18" s="1"/>
  <c r="I26" i="18"/>
  <c r="K26" i="18"/>
  <c r="O26" i="18"/>
  <c r="Q26" i="18"/>
  <c r="V26" i="18"/>
  <c r="G28" i="18"/>
  <c r="I28" i="18"/>
  <c r="K28" i="18"/>
  <c r="M28" i="18"/>
  <c r="O28" i="18"/>
  <c r="Q28" i="18"/>
  <c r="V28" i="18"/>
  <c r="G31" i="18"/>
  <c r="I31" i="18"/>
  <c r="K31" i="18"/>
  <c r="M31" i="18"/>
  <c r="O31" i="18"/>
  <c r="Q31" i="18"/>
  <c r="V31" i="18"/>
  <c r="G37" i="18"/>
  <c r="G8" i="18" s="1"/>
  <c r="I37" i="18"/>
  <c r="K37" i="18"/>
  <c r="O37" i="18"/>
  <c r="Q37" i="18"/>
  <c r="V37" i="18"/>
  <c r="G47" i="18"/>
  <c r="M47" i="18" s="1"/>
  <c r="I47" i="18"/>
  <c r="K47" i="18"/>
  <c r="O47" i="18"/>
  <c r="Q47" i="18"/>
  <c r="V47" i="18"/>
  <c r="G50" i="18"/>
  <c r="I50" i="18"/>
  <c r="K50" i="18"/>
  <c r="M50" i="18"/>
  <c r="O50" i="18"/>
  <c r="Q50" i="18"/>
  <c r="V50" i="18"/>
  <c r="G51" i="18"/>
  <c r="I51" i="18"/>
  <c r="K51" i="18"/>
  <c r="M51" i="18"/>
  <c r="O51" i="18"/>
  <c r="Q51" i="18"/>
  <c r="V51" i="18"/>
  <c r="G53" i="18"/>
  <c r="I53" i="18"/>
  <c r="K53" i="18"/>
  <c r="M53" i="18"/>
  <c r="O53" i="18"/>
  <c r="Q53" i="18"/>
  <c r="V53" i="18"/>
  <c r="G55" i="18"/>
  <c r="O55" i="18"/>
  <c r="Q55" i="18"/>
  <c r="G56" i="18"/>
  <c r="I56" i="18"/>
  <c r="I55" i="18" s="1"/>
  <c r="K56" i="18"/>
  <c r="K55" i="18" s="1"/>
  <c r="M56" i="18"/>
  <c r="M55" i="18" s="1"/>
  <c r="O56" i="18"/>
  <c r="Q56" i="18"/>
  <c r="V56" i="18"/>
  <c r="V55" i="18" s="1"/>
  <c r="K59" i="18"/>
  <c r="V59" i="18"/>
  <c r="G60" i="18"/>
  <c r="G59" i="18" s="1"/>
  <c r="I60" i="18"/>
  <c r="I59" i="18" s="1"/>
  <c r="K60" i="18"/>
  <c r="O60" i="18"/>
  <c r="O59" i="18" s="1"/>
  <c r="Q60" i="18"/>
  <c r="Q59" i="18" s="1"/>
  <c r="V60" i="18"/>
  <c r="G62" i="18"/>
  <c r="M62" i="18" s="1"/>
  <c r="I62" i="18"/>
  <c r="K62" i="18"/>
  <c r="O62" i="18"/>
  <c r="Q62" i="18"/>
  <c r="V62" i="18"/>
  <c r="G65" i="18"/>
  <c r="G64" i="18" s="1"/>
  <c r="I65" i="18"/>
  <c r="K65" i="18"/>
  <c r="M65" i="18"/>
  <c r="O65" i="18"/>
  <c r="O64" i="18" s="1"/>
  <c r="Q65" i="18"/>
  <c r="V65" i="18"/>
  <c r="V64" i="18" s="1"/>
  <c r="G67" i="18"/>
  <c r="I67" i="18"/>
  <c r="K67" i="18"/>
  <c r="M67" i="18"/>
  <c r="O67" i="18"/>
  <c r="Q67" i="18"/>
  <c r="V67" i="18"/>
  <c r="G69" i="18"/>
  <c r="M69" i="18" s="1"/>
  <c r="I69" i="18"/>
  <c r="K69" i="18"/>
  <c r="O69" i="18"/>
  <c r="Q69" i="18"/>
  <c r="Q64" i="18" s="1"/>
  <c r="V69" i="18"/>
  <c r="G70" i="18"/>
  <c r="I70" i="18"/>
  <c r="I64" i="18" s="1"/>
  <c r="K70" i="18"/>
  <c r="M70" i="18"/>
  <c r="O70" i="18"/>
  <c r="Q70" i="18"/>
  <c r="V70" i="18"/>
  <c r="G71" i="18"/>
  <c r="M71" i="18" s="1"/>
  <c r="I71" i="18"/>
  <c r="K71" i="18"/>
  <c r="O71" i="18"/>
  <c r="Q71" i="18"/>
  <c r="V71" i="18"/>
  <c r="G72" i="18"/>
  <c r="M72" i="18" s="1"/>
  <c r="I72" i="18"/>
  <c r="K72" i="18"/>
  <c r="O72" i="18"/>
  <c r="Q72" i="18"/>
  <c r="V72" i="18"/>
  <c r="G73" i="18"/>
  <c r="M73" i="18" s="1"/>
  <c r="I73" i="18"/>
  <c r="K73" i="18"/>
  <c r="O73" i="18"/>
  <c r="Q73" i="18"/>
  <c r="V73" i="18"/>
  <c r="G74" i="18"/>
  <c r="I74" i="18"/>
  <c r="K74" i="18"/>
  <c r="K64" i="18" s="1"/>
  <c r="M74" i="18"/>
  <c r="O74" i="18"/>
  <c r="Q74" i="18"/>
  <c r="V74" i="18"/>
  <c r="G75" i="18"/>
  <c r="K75" i="18"/>
  <c r="M75" i="18"/>
  <c r="V75" i="18"/>
  <c r="G76" i="18"/>
  <c r="I76" i="18"/>
  <c r="I75" i="18" s="1"/>
  <c r="K76" i="18"/>
  <c r="M76" i="18"/>
  <c r="O76" i="18"/>
  <c r="O75" i="18" s="1"/>
  <c r="Q76" i="18"/>
  <c r="Q75" i="18" s="1"/>
  <c r="V76" i="18"/>
  <c r="G81" i="18"/>
  <c r="K81" i="18"/>
  <c r="O81" i="18"/>
  <c r="Q81" i="18"/>
  <c r="G82" i="18"/>
  <c r="I82" i="18"/>
  <c r="I81" i="18" s="1"/>
  <c r="K82" i="18"/>
  <c r="M82" i="18"/>
  <c r="M81" i="18" s="1"/>
  <c r="O82" i="18"/>
  <c r="Q82" i="18"/>
  <c r="V82" i="18"/>
  <c r="V81" i="18" s="1"/>
  <c r="K85" i="18"/>
  <c r="O85" i="18"/>
  <c r="V85" i="18"/>
  <c r="G86" i="18"/>
  <c r="G85" i="18" s="1"/>
  <c r="I86" i="18"/>
  <c r="I85" i="18" s="1"/>
  <c r="K86" i="18"/>
  <c r="O86" i="18"/>
  <c r="Q86" i="18"/>
  <c r="Q85" i="18" s="1"/>
  <c r="V86" i="18"/>
  <c r="I87" i="18"/>
  <c r="G88" i="18"/>
  <c r="I88" i="18"/>
  <c r="K88" i="18"/>
  <c r="K87" i="18" s="1"/>
  <c r="M88" i="18"/>
  <c r="O88" i="18"/>
  <c r="Q88" i="18"/>
  <c r="Q87" i="18" s="1"/>
  <c r="V88" i="18"/>
  <c r="G89" i="18"/>
  <c r="I89" i="18"/>
  <c r="K89" i="18"/>
  <c r="M89" i="18"/>
  <c r="O89" i="18"/>
  <c r="Q89" i="18"/>
  <c r="V89" i="18"/>
  <c r="V87" i="18" s="1"/>
  <c r="G90" i="18"/>
  <c r="I90" i="18"/>
  <c r="K90" i="18"/>
  <c r="M90" i="18"/>
  <c r="O90" i="18"/>
  <c r="O87" i="18" s="1"/>
  <c r="Q90" i="18"/>
  <c r="V90" i="18"/>
  <c r="G91" i="18"/>
  <c r="G87" i="18" s="1"/>
  <c r="I91" i="18"/>
  <c r="K91" i="18"/>
  <c r="O91" i="18"/>
  <c r="Q91" i="18"/>
  <c r="V91" i="18"/>
  <c r="G92" i="18"/>
  <c r="I92" i="18"/>
  <c r="K92" i="18"/>
  <c r="M92" i="18"/>
  <c r="O92" i="18"/>
  <c r="Q92" i="18"/>
  <c r="V92" i="18"/>
  <c r="AE94" i="18"/>
  <c r="G67" i="17"/>
  <c r="V8" i="17"/>
  <c r="G9" i="17"/>
  <c r="G8" i="17" s="1"/>
  <c r="I9" i="17"/>
  <c r="K9" i="17"/>
  <c r="M9" i="17"/>
  <c r="O9" i="17"/>
  <c r="O8" i="17" s="1"/>
  <c r="Q9" i="17"/>
  <c r="V9" i="17"/>
  <c r="G10" i="17"/>
  <c r="M10" i="17" s="1"/>
  <c r="I10" i="17"/>
  <c r="I8" i="17" s="1"/>
  <c r="K10" i="17"/>
  <c r="O10" i="17"/>
  <c r="Q10" i="17"/>
  <c r="V10" i="17"/>
  <c r="G11" i="17"/>
  <c r="M11" i="17" s="1"/>
  <c r="I11" i="17"/>
  <c r="K11" i="17"/>
  <c r="O11" i="17"/>
  <c r="Q11" i="17"/>
  <c r="Q8" i="17" s="1"/>
  <c r="V11" i="17"/>
  <c r="G12" i="17"/>
  <c r="I12" i="17"/>
  <c r="K12" i="17"/>
  <c r="K8" i="17" s="1"/>
  <c r="M12" i="17"/>
  <c r="O12" i="17"/>
  <c r="Q12" i="17"/>
  <c r="V12" i="17"/>
  <c r="G14" i="17"/>
  <c r="G13" i="17" s="1"/>
  <c r="I14" i="17"/>
  <c r="I13" i="17" s="1"/>
  <c r="K14" i="17"/>
  <c r="O14" i="17"/>
  <c r="O13" i="17" s="1"/>
  <c r="Q14" i="17"/>
  <c r="Q13" i="17" s="1"/>
  <c r="V14" i="17"/>
  <c r="G15" i="17"/>
  <c r="M15" i="17" s="1"/>
  <c r="I15" i="17"/>
  <c r="K15" i="17"/>
  <c r="K13" i="17" s="1"/>
  <c r="O15" i="17"/>
  <c r="Q15" i="17"/>
  <c r="V15" i="17"/>
  <c r="G16" i="17"/>
  <c r="I16" i="17"/>
  <c r="K16" i="17"/>
  <c r="M16" i="17"/>
  <c r="O16" i="17"/>
  <c r="Q16" i="17"/>
  <c r="V16" i="17"/>
  <c r="V13" i="17" s="1"/>
  <c r="G17" i="17"/>
  <c r="I17" i="17"/>
  <c r="K17" i="17"/>
  <c r="M17" i="17"/>
  <c r="O17" i="17"/>
  <c r="Q17" i="17"/>
  <c r="V17" i="17"/>
  <c r="G18" i="17"/>
  <c r="M18" i="17" s="1"/>
  <c r="I18" i="17"/>
  <c r="K18" i="17"/>
  <c r="O18" i="17"/>
  <c r="Q18" i="17"/>
  <c r="V18" i="17"/>
  <c r="G19" i="17"/>
  <c r="M19" i="17" s="1"/>
  <c r="I19" i="17"/>
  <c r="K19" i="17"/>
  <c r="O19" i="17"/>
  <c r="Q19" i="17"/>
  <c r="V19" i="17"/>
  <c r="G20" i="17"/>
  <c r="I20" i="17"/>
  <c r="K20" i="17"/>
  <c r="M20" i="17"/>
  <c r="O20" i="17"/>
  <c r="Q20" i="17"/>
  <c r="V20" i="17"/>
  <c r="G21" i="17"/>
  <c r="I21" i="17"/>
  <c r="K21" i="17"/>
  <c r="M21" i="17"/>
  <c r="O21" i="17"/>
  <c r="Q21" i="17"/>
  <c r="V21" i="17"/>
  <c r="G22" i="17"/>
  <c r="M22" i="17" s="1"/>
  <c r="I22" i="17"/>
  <c r="K22" i="17"/>
  <c r="O22" i="17"/>
  <c r="Q22" i="17"/>
  <c r="V22" i="17"/>
  <c r="G23" i="17"/>
  <c r="M23" i="17" s="1"/>
  <c r="I23" i="17"/>
  <c r="K23" i="17"/>
  <c r="O23" i="17"/>
  <c r="Q23" i="17"/>
  <c r="V23" i="17"/>
  <c r="G24" i="17"/>
  <c r="I24" i="17"/>
  <c r="K24" i="17"/>
  <c r="M24" i="17"/>
  <c r="O24" i="17"/>
  <c r="Q24" i="17"/>
  <c r="V24" i="17"/>
  <c r="G25" i="17"/>
  <c r="I25" i="17"/>
  <c r="K25" i="17"/>
  <c r="M25" i="17"/>
  <c r="O25" i="17"/>
  <c r="Q25" i="17"/>
  <c r="V25" i="17"/>
  <c r="G26" i="17"/>
  <c r="G27" i="17"/>
  <c r="M27" i="17" s="1"/>
  <c r="I27" i="17"/>
  <c r="I26" i="17" s="1"/>
  <c r="K27" i="17"/>
  <c r="K26" i="17" s="1"/>
  <c r="O27" i="17"/>
  <c r="Q27" i="17"/>
  <c r="Q26" i="17" s="1"/>
  <c r="V27" i="17"/>
  <c r="V26" i="17" s="1"/>
  <c r="G28" i="17"/>
  <c r="I28" i="17"/>
  <c r="K28" i="17"/>
  <c r="M28" i="17"/>
  <c r="O28" i="17"/>
  <c r="Q28" i="17"/>
  <c r="V28" i="17"/>
  <c r="G29" i="17"/>
  <c r="I29" i="17"/>
  <c r="K29" i="17"/>
  <c r="M29" i="17"/>
  <c r="O29" i="17"/>
  <c r="Q29" i="17"/>
  <c r="V29" i="17"/>
  <c r="G30" i="17"/>
  <c r="M30" i="17" s="1"/>
  <c r="I30" i="17"/>
  <c r="K30" i="17"/>
  <c r="O30" i="17"/>
  <c r="O26" i="17" s="1"/>
  <c r="Q30" i="17"/>
  <c r="V30" i="17"/>
  <c r="G31" i="17"/>
  <c r="M31" i="17" s="1"/>
  <c r="I31" i="17"/>
  <c r="K31" i="17"/>
  <c r="O31" i="17"/>
  <c r="Q31" i="17"/>
  <c r="V31" i="17"/>
  <c r="G32" i="17"/>
  <c r="I32" i="17"/>
  <c r="K32" i="17"/>
  <c r="M32" i="17"/>
  <c r="O32" i="17"/>
  <c r="Q32" i="17"/>
  <c r="V32" i="17"/>
  <c r="G33" i="17"/>
  <c r="I33" i="17"/>
  <c r="K33" i="17"/>
  <c r="M33" i="17"/>
  <c r="O33" i="17"/>
  <c r="Q33" i="17"/>
  <c r="V33" i="17"/>
  <c r="G34" i="17"/>
  <c r="M34" i="17" s="1"/>
  <c r="I34" i="17"/>
  <c r="K34" i="17"/>
  <c r="O34" i="17"/>
  <c r="Q34" i="17"/>
  <c r="V34" i="17"/>
  <c r="G35" i="17"/>
  <c r="M35" i="17" s="1"/>
  <c r="I35" i="17"/>
  <c r="K35" i="17"/>
  <c r="O35" i="17"/>
  <c r="Q35" i="17"/>
  <c r="V35" i="17"/>
  <c r="G36" i="17"/>
  <c r="I36" i="17"/>
  <c r="K36" i="17"/>
  <c r="M36" i="17"/>
  <c r="O36" i="17"/>
  <c r="Q36" i="17"/>
  <c r="V36" i="17"/>
  <c r="G37" i="17"/>
  <c r="I37" i="17"/>
  <c r="K37" i="17"/>
  <c r="M37" i="17"/>
  <c r="O37" i="17"/>
  <c r="Q37" i="17"/>
  <c r="V37" i="17"/>
  <c r="G38" i="17"/>
  <c r="M38" i="17" s="1"/>
  <c r="I38" i="17"/>
  <c r="K38" i="17"/>
  <c r="O38" i="17"/>
  <c r="Q38" i="17"/>
  <c r="V38" i="17"/>
  <c r="G39" i="17"/>
  <c r="M39" i="17" s="1"/>
  <c r="I39" i="17"/>
  <c r="K39" i="17"/>
  <c r="O39" i="17"/>
  <c r="Q39" i="17"/>
  <c r="V39" i="17"/>
  <c r="G40" i="17"/>
  <c r="I40" i="17"/>
  <c r="K40" i="17"/>
  <c r="M40" i="17"/>
  <c r="O40" i="17"/>
  <c r="Q40" i="17"/>
  <c r="V40" i="17"/>
  <c r="G41" i="17"/>
  <c r="I41" i="17"/>
  <c r="K41" i="17"/>
  <c r="M41" i="17"/>
  <c r="O41" i="17"/>
  <c r="Q41" i="17"/>
  <c r="V41" i="17"/>
  <c r="G42" i="17"/>
  <c r="M42" i="17" s="1"/>
  <c r="I42" i="17"/>
  <c r="K42" i="17"/>
  <c r="O42" i="17"/>
  <c r="Q42" i="17"/>
  <c r="V42" i="17"/>
  <c r="G43" i="17"/>
  <c r="M43" i="17" s="1"/>
  <c r="I43" i="17"/>
  <c r="K43" i="17"/>
  <c r="O43" i="17"/>
  <c r="Q43" i="17"/>
  <c r="V43" i="17"/>
  <c r="G44" i="17"/>
  <c r="I44" i="17"/>
  <c r="K44" i="17"/>
  <c r="M44" i="17"/>
  <c r="O44" i="17"/>
  <c r="Q44" i="17"/>
  <c r="V44" i="17"/>
  <c r="G45" i="17"/>
  <c r="I45" i="17"/>
  <c r="K45" i="17"/>
  <c r="M45" i="17"/>
  <c r="O45" i="17"/>
  <c r="Q45" i="17"/>
  <c r="V45" i="17"/>
  <c r="O46" i="17"/>
  <c r="G47" i="17"/>
  <c r="M47" i="17" s="1"/>
  <c r="M46" i="17" s="1"/>
  <c r="I47" i="17"/>
  <c r="I46" i="17" s="1"/>
  <c r="K47" i="17"/>
  <c r="K46" i="17" s="1"/>
  <c r="O47" i="17"/>
  <c r="Q47" i="17"/>
  <c r="Q46" i="17" s="1"/>
  <c r="V47" i="17"/>
  <c r="G48" i="17"/>
  <c r="M48" i="17" s="1"/>
  <c r="I48" i="17"/>
  <c r="K48" i="17"/>
  <c r="O48" i="17"/>
  <c r="Q48" i="17"/>
  <c r="V48" i="17"/>
  <c r="V46" i="17" s="1"/>
  <c r="G49" i="17"/>
  <c r="I49" i="17"/>
  <c r="K49" i="17"/>
  <c r="M49" i="17"/>
  <c r="O49" i="17"/>
  <c r="Q49" i="17"/>
  <c r="V49" i="17"/>
  <c r="G50" i="17"/>
  <c r="M50" i="17" s="1"/>
  <c r="I50" i="17"/>
  <c r="K50" i="17"/>
  <c r="O50" i="17"/>
  <c r="Q50" i="17"/>
  <c r="V50" i="17"/>
  <c r="G51" i="17"/>
  <c r="I51" i="17"/>
  <c r="K51" i="17"/>
  <c r="M51" i="17"/>
  <c r="O51" i="17"/>
  <c r="Q51" i="17"/>
  <c r="V51" i="17"/>
  <c r="G52" i="17"/>
  <c r="I52" i="17"/>
  <c r="K52" i="17"/>
  <c r="M52" i="17"/>
  <c r="O52" i="17"/>
  <c r="Q52" i="17"/>
  <c r="V52" i="17"/>
  <c r="G54" i="17"/>
  <c r="G53" i="17" s="1"/>
  <c r="I54" i="17"/>
  <c r="I53" i="17" s="1"/>
  <c r="K54" i="17"/>
  <c r="O54" i="17"/>
  <c r="O53" i="17" s="1"/>
  <c r="Q54" i="17"/>
  <c r="V54" i="17"/>
  <c r="V53" i="17" s="1"/>
  <c r="G55" i="17"/>
  <c r="M55" i="17" s="1"/>
  <c r="I55" i="17"/>
  <c r="K55" i="17"/>
  <c r="K53" i="17" s="1"/>
  <c r="O55" i="17"/>
  <c r="Q55" i="17"/>
  <c r="Q53" i="17" s="1"/>
  <c r="V55" i="17"/>
  <c r="G56" i="17"/>
  <c r="M56" i="17" s="1"/>
  <c r="I56" i="17"/>
  <c r="K56" i="17"/>
  <c r="O56" i="17"/>
  <c r="Q56" i="17"/>
  <c r="V56" i="17"/>
  <c r="G57" i="17"/>
  <c r="I57" i="17"/>
  <c r="K57" i="17"/>
  <c r="M57" i="17"/>
  <c r="O57" i="17"/>
  <c r="Q57" i="17"/>
  <c r="V57" i="17"/>
  <c r="G58" i="17"/>
  <c r="M58" i="17" s="1"/>
  <c r="I58" i="17"/>
  <c r="K58" i="17"/>
  <c r="O58" i="17"/>
  <c r="Q58" i="17"/>
  <c r="V58" i="17"/>
  <c r="G59" i="17"/>
  <c r="I59" i="17"/>
  <c r="K59" i="17"/>
  <c r="M59" i="17"/>
  <c r="O59" i="17"/>
  <c r="Q59" i="17"/>
  <c r="V59" i="17"/>
  <c r="G60" i="17"/>
  <c r="I60" i="17"/>
  <c r="K60" i="17"/>
  <c r="M60" i="17"/>
  <c r="O60" i="17"/>
  <c r="Q60" i="17"/>
  <c r="V60" i="17"/>
  <c r="G61" i="17"/>
  <c r="I61" i="17"/>
  <c r="K61" i="17"/>
  <c r="M61" i="17"/>
  <c r="O61" i="17"/>
  <c r="Q61" i="17"/>
  <c r="V61" i="17"/>
  <c r="G62" i="17"/>
  <c r="M62" i="17" s="1"/>
  <c r="I62" i="17"/>
  <c r="K62" i="17"/>
  <c r="O62" i="17"/>
  <c r="Q62" i="17"/>
  <c r="V62" i="17"/>
  <c r="G63" i="17"/>
  <c r="I63" i="17"/>
  <c r="K63" i="17"/>
  <c r="M63" i="17"/>
  <c r="O63" i="17"/>
  <c r="Q63" i="17"/>
  <c r="V63" i="17"/>
  <c r="G64" i="17"/>
  <c r="K64" i="17"/>
  <c r="V64" i="17"/>
  <c r="G65" i="17"/>
  <c r="I65" i="17"/>
  <c r="I64" i="17" s="1"/>
  <c r="K65" i="17"/>
  <c r="M65" i="17"/>
  <c r="M64" i="17" s="1"/>
  <c r="O65" i="17"/>
  <c r="O64" i="17" s="1"/>
  <c r="Q65" i="17"/>
  <c r="Q64" i="17" s="1"/>
  <c r="V65" i="17"/>
  <c r="AE67" i="17"/>
  <c r="G20" i="16"/>
  <c r="V8" i="16"/>
  <c r="G9" i="16"/>
  <c r="I9" i="16"/>
  <c r="I8" i="16" s="1"/>
  <c r="K9" i="16"/>
  <c r="K8" i="16" s="1"/>
  <c r="M9" i="16"/>
  <c r="O9" i="16"/>
  <c r="Q9" i="16"/>
  <c r="V9" i="16"/>
  <c r="G12" i="16"/>
  <c r="G8" i="16" s="1"/>
  <c r="I12" i="16"/>
  <c r="K12" i="16"/>
  <c r="O12" i="16"/>
  <c r="O8" i="16" s="1"/>
  <c r="Q12" i="16"/>
  <c r="V12" i="16"/>
  <c r="G14" i="16"/>
  <c r="I14" i="16"/>
  <c r="K14" i="16"/>
  <c r="M14" i="16"/>
  <c r="O14" i="16"/>
  <c r="Q14" i="16"/>
  <c r="Q8" i="16" s="1"/>
  <c r="V14" i="16"/>
  <c r="G15" i="16"/>
  <c r="M15" i="16" s="1"/>
  <c r="I15" i="16"/>
  <c r="K15" i="16"/>
  <c r="O15" i="16"/>
  <c r="Q15" i="16"/>
  <c r="V15" i="16"/>
  <c r="AE20" i="16"/>
  <c r="G171" i="15"/>
  <c r="BA61" i="15"/>
  <c r="BA49" i="15"/>
  <c r="BA14" i="15"/>
  <c r="BA10" i="15"/>
  <c r="G8" i="15"/>
  <c r="G9" i="15"/>
  <c r="I9" i="15"/>
  <c r="I8" i="15" s="1"/>
  <c r="K9" i="15"/>
  <c r="K8" i="15" s="1"/>
  <c r="M9" i="15"/>
  <c r="O9" i="15"/>
  <c r="Q9" i="15"/>
  <c r="V9" i="15"/>
  <c r="V8" i="15" s="1"/>
  <c r="G13" i="15"/>
  <c r="I13" i="15"/>
  <c r="K13" i="15"/>
  <c r="M13" i="15"/>
  <c r="O13" i="15"/>
  <c r="O8" i="15" s="1"/>
  <c r="Q13" i="15"/>
  <c r="V13" i="15"/>
  <c r="G15" i="15"/>
  <c r="I15" i="15"/>
  <c r="K15" i="15"/>
  <c r="M15" i="15"/>
  <c r="O15" i="15"/>
  <c r="Q15" i="15"/>
  <c r="Q8" i="15" s="1"/>
  <c r="V15" i="15"/>
  <c r="G17" i="15"/>
  <c r="M17" i="15" s="1"/>
  <c r="I17" i="15"/>
  <c r="K17" i="15"/>
  <c r="O17" i="15"/>
  <c r="Q17" i="15"/>
  <c r="V17" i="15"/>
  <c r="G22" i="15"/>
  <c r="I22" i="15"/>
  <c r="K22" i="15"/>
  <c r="M22" i="15"/>
  <c r="O22" i="15"/>
  <c r="Q22" i="15"/>
  <c r="V22" i="15"/>
  <c r="G23" i="15"/>
  <c r="M23" i="15" s="1"/>
  <c r="I23" i="15"/>
  <c r="K23" i="15"/>
  <c r="O23" i="15"/>
  <c r="Q23" i="15"/>
  <c r="V23" i="15"/>
  <c r="G27" i="15"/>
  <c r="G26" i="15" s="1"/>
  <c r="I27" i="15"/>
  <c r="I26" i="15" s="1"/>
  <c r="K27" i="15"/>
  <c r="K26" i="15" s="1"/>
  <c r="O27" i="15"/>
  <c r="Q27" i="15"/>
  <c r="Q26" i="15" s="1"/>
  <c r="V27" i="15"/>
  <c r="V26" i="15" s="1"/>
  <c r="G31" i="15"/>
  <c r="I31" i="15"/>
  <c r="K31" i="15"/>
  <c r="M31" i="15"/>
  <c r="O31" i="15"/>
  <c r="Q31" i="15"/>
  <c r="V31" i="15"/>
  <c r="G33" i="15"/>
  <c r="I33" i="15"/>
  <c r="K33" i="15"/>
  <c r="M33" i="15"/>
  <c r="O33" i="15"/>
  <c r="O26" i="15" s="1"/>
  <c r="Q33" i="15"/>
  <c r="V33" i="15"/>
  <c r="G36" i="15"/>
  <c r="G37" i="15"/>
  <c r="M37" i="15" s="1"/>
  <c r="M36" i="15" s="1"/>
  <c r="I37" i="15"/>
  <c r="I36" i="15" s="1"/>
  <c r="K37" i="15"/>
  <c r="K36" i="15" s="1"/>
  <c r="O37" i="15"/>
  <c r="O36" i="15" s="1"/>
  <c r="Q37" i="15"/>
  <c r="Q36" i="15" s="1"/>
  <c r="V37" i="15"/>
  <c r="V36" i="15" s="1"/>
  <c r="G41" i="15"/>
  <c r="I41" i="15"/>
  <c r="K41" i="15"/>
  <c r="M41" i="15"/>
  <c r="O41" i="15"/>
  <c r="Q41" i="15"/>
  <c r="V41" i="15"/>
  <c r="K42" i="15"/>
  <c r="V42" i="15"/>
  <c r="G43" i="15"/>
  <c r="M43" i="15" s="1"/>
  <c r="M42" i="15" s="1"/>
  <c r="I43" i="15"/>
  <c r="I42" i="15" s="1"/>
  <c r="K43" i="15"/>
  <c r="O43" i="15"/>
  <c r="O42" i="15" s="1"/>
  <c r="Q43" i="15"/>
  <c r="Q42" i="15" s="1"/>
  <c r="V43" i="15"/>
  <c r="G47" i="15"/>
  <c r="Q47" i="15"/>
  <c r="G48" i="15"/>
  <c r="I48" i="15"/>
  <c r="I47" i="15" s="1"/>
  <c r="K48" i="15"/>
  <c r="K47" i="15" s="1"/>
  <c r="M48" i="15"/>
  <c r="M47" i="15" s="1"/>
  <c r="O48" i="15"/>
  <c r="Q48" i="15"/>
  <c r="V48" i="15"/>
  <c r="V47" i="15" s="1"/>
  <c r="G54" i="15"/>
  <c r="I54" i="15"/>
  <c r="K54" i="15"/>
  <c r="M54" i="15"/>
  <c r="O54" i="15"/>
  <c r="O47" i="15" s="1"/>
  <c r="Q54" i="15"/>
  <c r="V54" i="15"/>
  <c r="G57" i="15"/>
  <c r="Q57" i="15"/>
  <c r="G58" i="15"/>
  <c r="M58" i="15" s="1"/>
  <c r="M57" i="15" s="1"/>
  <c r="I58" i="15"/>
  <c r="I57" i="15" s="1"/>
  <c r="K58" i="15"/>
  <c r="K57" i="15" s="1"/>
  <c r="O58" i="15"/>
  <c r="O57" i="15" s="1"/>
  <c r="Q58" i="15"/>
  <c r="V58" i="15"/>
  <c r="V57" i="15" s="1"/>
  <c r="K59" i="15"/>
  <c r="Q59" i="15"/>
  <c r="G60" i="15"/>
  <c r="G59" i="15" s="1"/>
  <c r="I60" i="15"/>
  <c r="I59" i="15" s="1"/>
  <c r="K60" i="15"/>
  <c r="M60" i="15"/>
  <c r="M59" i="15" s="1"/>
  <c r="O60" i="15"/>
  <c r="O59" i="15" s="1"/>
  <c r="Q60" i="15"/>
  <c r="V60" i="15"/>
  <c r="V59" i="15" s="1"/>
  <c r="G66" i="15"/>
  <c r="G65" i="15" s="1"/>
  <c r="I66" i="15"/>
  <c r="I65" i="15" s="1"/>
  <c r="K66" i="15"/>
  <c r="K65" i="15" s="1"/>
  <c r="O66" i="15"/>
  <c r="Q66" i="15"/>
  <c r="Q65" i="15" s="1"/>
  <c r="V66" i="15"/>
  <c r="V65" i="15" s="1"/>
  <c r="G70" i="15"/>
  <c r="I70" i="15"/>
  <c r="K70" i="15"/>
  <c r="M70" i="15"/>
  <c r="O70" i="15"/>
  <c r="Q70" i="15"/>
  <c r="V70" i="15"/>
  <c r="G75" i="15"/>
  <c r="I75" i="15"/>
  <c r="K75" i="15"/>
  <c r="M75" i="15"/>
  <c r="O75" i="15"/>
  <c r="O65" i="15" s="1"/>
  <c r="Q75" i="15"/>
  <c r="V75" i="15"/>
  <c r="G78" i="15"/>
  <c r="I78" i="15"/>
  <c r="K78" i="15"/>
  <c r="M78" i="15"/>
  <c r="O78" i="15"/>
  <c r="Q78" i="15"/>
  <c r="V78" i="15"/>
  <c r="O80" i="15"/>
  <c r="G81" i="15"/>
  <c r="I81" i="15"/>
  <c r="K81" i="15"/>
  <c r="K80" i="15" s="1"/>
  <c r="M81" i="15"/>
  <c r="M80" i="15" s="1"/>
  <c r="O81" i="15"/>
  <c r="Q81" i="15"/>
  <c r="Q80" i="15" s="1"/>
  <c r="V81" i="15"/>
  <c r="V80" i="15" s="1"/>
  <c r="G86" i="15"/>
  <c r="G80" i="15" s="1"/>
  <c r="I86" i="15"/>
  <c r="K86" i="15"/>
  <c r="M86" i="15"/>
  <c r="O86" i="15"/>
  <c r="Q86" i="15"/>
  <c r="V86" i="15"/>
  <c r="G91" i="15"/>
  <c r="M91" i="15" s="1"/>
  <c r="I91" i="15"/>
  <c r="I80" i="15" s="1"/>
  <c r="K91" i="15"/>
  <c r="O91" i="15"/>
  <c r="Q91" i="15"/>
  <c r="V91" i="15"/>
  <c r="G96" i="15"/>
  <c r="M96" i="15" s="1"/>
  <c r="I96" i="15"/>
  <c r="K96" i="15"/>
  <c r="O96" i="15"/>
  <c r="Q96" i="15"/>
  <c r="V96" i="15"/>
  <c r="G99" i="15"/>
  <c r="I99" i="15"/>
  <c r="K99" i="15"/>
  <c r="M99" i="15"/>
  <c r="O99" i="15"/>
  <c r="Q99" i="15"/>
  <c r="V99" i="15"/>
  <c r="K101" i="15"/>
  <c r="G102" i="15"/>
  <c r="G101" i="15" s="1"/>
  <c r="I102" i="15"/>
  <c r="I101" i="15" s="1"/>
  <c r="K102" i="15"/>
  <c r="M102" i="15"/>
  <c r="O102" i="15"/>
  <c r="O101" i="15" s="1"/>
  <c r="Q102" i="15"/>
  <c r="Q101" i="15" s="1"/>
  <c r="V102" i="15"/>
  <c r="G105" i="15"/>
  <c r="M105" i="15" s="1"/>
  <c r="I105" i="15"/>
  <c r="K105" i="15"/>
  <c r="O105" i="15"/>
  <c r="Q105" i="15"/>
  <c r="V105" i="15"/>
  <c r="V101" i="15" s="1"/>
  <c r="G107" i="15"/>
  <c r="I107" i="15"/>
  <c r="K107" i="15"/>
  <c r="M107" i="15"/>
  <c r="O107" i="15"/>
  <c r="Q107" i="15"/>
  <c r="V107" i="15"/>
  <c r="V109" i="15"/>
  <c r="G110" i="15"/>
  <c r="M110" i="15" s="1"/>
  <c r="I110" i="15"/>
  <c r="I109" i="15" s="1"/>
  <c r="K110" i="15"/>
  <c r="O110" i="15"/>
  <c r="O109" i="15" s="1"/>
  <c r="Q110" i="15"/>
  <c r="Q109" i="15" s="1"/>
  <c r="V110" i="15"/>
  <c r="G115" i="15"/>
  <c r="G109" i="15" s="1"/>
  <c r="I115" i="15"/>
  <c r="K115" i="15"/>
  <c r="K109" i="15" s="1"/>
  <c r="O115" i="15"/>
  <c r="Q115" i="15"/>
  <c r="V115" i="15"/>
  <c r="G118" i="15"/>
  <c r="I118" i="15"/>
  <c r="K118" i="15"/>
  <c r="M118" i="15"/>
  <c r="O118" i="15"/>
  <c r="Q118" i="15"/>
  <c r="V118" i="15"/>
  <c r="O120" i="15"/>
  <c r="G121" i="15"/>
  <c r="G120" i="15" s="1"/>
  <c r="I121" i="15"/>
  <c r="I120" i="15" s="1"/>
  <c r="K121" i="15"/>
  <c r="M121" i="15"/>
  <c r="O121" i="15"/>
  <c r="Q121" i="15"/>
  <c r="Q120" i="15" s="1"/>
  <c r="V121" i="15"/>
  <c r="G126" i="15"/>
  <c r="M126" i="15" s="1"/>
  <c r="I126" i="15"/>
  <c r="K126" i="15"/>
  <c r="O126" i="15"/>
  <c r="Q126" i="15"/>
  <c r="V126" i="15"/>
  <c r="V120" i="15" s="1"/>
  <c r="G131" i="15"/>
  <c r="I131" i="15"/>
  <c r="K131" i="15"/>
  <c r="M131" i="15"/>
  <c r="O131" i="15"/>
  <c r="Q131" i="15"/>
  <c r="V131" i="15"/>
  <c r="G136" i="15"/>
  <c r="M136" i="15" s="1"/>
  <c r="I136" i="15"/>
  <c r="K136" i="15"/>
  <c r="O136" i="15"/>
  <c r="Q136" i="15"/>
  <c r="V136" i="15"/>
  <c r="G141" i="15"/>
  <c r="M141" i="15" s="1"/>
  <c r="I141" i="15"/>
  <c r="K141" i="15"/>
  <c r="O141" i="15"/>
  <c r="Q141" i="15"/>
  <c r="V141" i="15"/>
  <c r="G143" i="15"/>
  <c r="M143" i="15" s="1"/>
  <c r="I143" i="15"/>
  <c r="K143" i="15"/>
  <c r="K120" i="15" s="1"/>
  <c r="O143" i="15"/>
  <c r="Q143" i="15"/>
  <c r="V143" i="15"/>
  <c r="G146" i="15"/>
  <c r="G145" i="15" s="1"/>
  <c r="I146" i="15"/>
  <c r="K146" i="15"/>
  <c r="K145" i="15" s="1"/>
  <c r="M146" i="15"/>
  <c r="O146" i="15"/>
  <c r="O145" i="15" s="1"/>
  <c r="Q146" i="15"/>
  <c r="V146" i="15"/>
  <c r="G154" i="15"/>
  <c r="I154" i="15"/>
  <c r="K154" i="15"/>
  <c r="M154" i="15"/>
  <c r="M145" i="15" s="1"/>
  <c r="O154" i="15"/>
  <c r="Q154" i="15"/>
  <c r="Q145" i="15" s="1"/>
  <c r="V154" i="15"/>
  <c r="G157" i="15"/>
  <c r="M157" i="15" s="1"/>
  <c r="I157" i="15"/>
  <c r="K157" i="15"/>
  <c r="O157" i="15"/>
  <c r="Q157" i="15"/>
  <c r="V157" i="15"/>
  <c r="V145" i="15" s="1"/>
  <c r="G162" i="15"/>
  <c r="I162" i="15"/>
  <c r="K162" i="15"/>
  <c r="M162" i="15"/>
  <c r="O162" i="15"/>
  <c r="Q162" i="15"/>
  <c r="V162" i="15"/>
  <c r="G163" i="15"/>
  <c r="M163" i="15" s="1"/>
  <c r="I163" i="15"/>
  <c r="K163" i="15"/>
  <c r="O163" i="15"/>
  <c r="Q163" i="15"/>
  <c r="V163" i="15"/>
  <c r="G167" i="15"/>
  <c r="M167" i="15" s="1"/>
  <c r="I167" i="15"/>
  <c r="I145" i="15" s="1"/>
  <c r="K167" i="15"/>
  <c r="O167" i="15"/>
  <c r="Q167" i="15"/>
  <c r="V167" i="15"/>
  <c r="G168" i="15"/>
  <c r="M168" i="15" s="1"/>
  <c r="I168" i="15"/>
  <c r="K168" i="15"/>
  <c r="O168" i="15"/>
  <c r="Q168" i="15"/>
  <c r="V168" i="15"/>
  <c r="AE171" i="15"/>
  <c r="AF171" i="15"/>
  <c r="G233" i="14"/>
  <c r="BA203" i="14"/>
  <c r="BA201" i="14"/>
  <c r="BA160" i="14"/>
  <c r="BA155" i="14"/>
  <c r="BA150" i="14"/>
  <c r="BA146" i="14"/>
  <c r="BA112" i="14"/>
  <c r="BA99" i="14"/>
  <c r="BA95" i="14"/>
  <c r="BA91" i="14"/>
  <c r="BA22" i="14"/>
  <c r="BA14" i="14"/>
  <c r="BA12" i="14"/>
  <c r="BA10" i="14"/>
  <c r="G9" i="14"/>
  <c r="M9" i="14" s="1"/>
  <c r="I9" i="14"/>
  <c r="I8" i="14" s="1"/>
  <c r="K9" i="14"/>
  <c r="O9" i="14"/>
  <c r="Q9" i="14"/>
  <c r="Q8" i="14" s="1"/>
  <c r="V9" i="14"/>
  <c r="G11" i="14"/>
  <c r="M11" i="14" s="1"/>
  <c r="I11" i="14"/>
  <c r="K11" i="14"/>
  <c r="K8" i="14" s="1"/>
  <c r="O11" i="14"/>
  <c r="Q11" i="14"/>
  <c r="V11" i="14"/>
  <c r="V8" i="14" s="1"/>
  <c r="G13" i="14"/>
  <c r="I13" i="14"/>
  <c r="K13" i="14"/>
  <c r="M13" i="14"/>
  <c r="O13" i="14"/>
  <c r="Q13" i="14"/>
  <c r="V13" i="14"/>
  <c r="G21" i="14"/>
  <c r="M21" i="14" s="1"/>
  <c r="I21" i="14"/>
  <c r="K21" i="14"/>
  <c r="O21" i="14"/>
  <c r="O8" i="14" s="1"/>
  <c r="Q21" i="14"/>
  <c r="V21" i="14"/>
  <c r="G23" i="14"/>
  <c r="M23" i="14" s="1"/>
  <c r="I23" i="14"/>
  <c r="K23" i="14"/>
  <c r="O23" i="14"/>
  <c r="Q23" i="14"/>
  <c r="V23" i="14"/>
  <c r="G26" i="14"/>
  <c r="M26" i="14" s="1"/>
  <c r="I26" i="14"/>
  <c r="K26" i="14"/>
  <c r="O26" i="14"/>
  <c r="Q26" i="14"/>
  <c r="V26" i="14"/>
  <c r="G28" i="14"/>
  <c r="I28" i="14"/>
  <c r="K28" i="14"/>
  <c r="M28" i="14"/>
  <c r="O28" i="14"/>
  <c r="Q28" i="14"/>
  <c r="V28" i="14"/>
  <c r="G33" i="14"/>
  <c r="M33" i="14" s="1"/>
  <c r="I33" i="14"/>
  <c r="K33" i="14"/>
  <c r="O33" i="14"/>
  <c r="Q33" i="14"/>
  <c r="V33" i="14"/>
  <c r="G37" i="14"/>
  <c r="M37" i="14" s="1"/>
  <c r="I37" i="14"/>
  <c r="K37" i="14"/>
  <c r="O37" i="14"/>
  <c r="Q37" i="14"/>
  <c r="V37" i="14"/>
  <c r="G47" i="14"/>
  <c r="M47" i="14" s="1"/>
  <c r="I47" i="14"/>
  <c r="K47" i="14"/>
  <c r="O47" i="14"/>
  <c r="Q47" i="14"/>
  <c r="V47" i="14"/>
  <c r="G48" i="14"/>
  <c r="I48" i="14"/>
  <c r="K48" i="14"/>
  <c r="M48" i="14"/>
  <c r="O48" i="14"/>
  <c r="Q48" i="14"/>
  <c r="V48" i="14"/>
  <c r="G50" i="14"/>
  <c r="M50" i="14" s="1"/>
  <c r="I50" i="14"/>
  <c r="K50" i="14"/>
  <c r="O50" i="14"/>
  <c r="Q50" i="14"/>
  <c r="V50" i="14"/>
  <c r="G53" i="14"/>
  <c r="O53" i="14"/>
  <c r="Q53" i="14"/>
  <c r="G54" i="14"/>
  <c r="M54" i="14" s="1"/>
  <c r="M53" i="14" s="1"/>
  <c r="I54" i="14"/>
  <c r="I53" i="14" s="1"/>
  <c r="K54" i="14"/>
  <c r="K53" i="14" s="1"/>
  <c r="O54" i="14"/>
  <c r="Q54" i="14"/>
  <c r="V54" i="14"/>
  <c r="V53" i="14" s="1"/>
  <c r="G61" i="14"/>
  <c r="I61" i="14"/>
  <c r="K61" i="14"/>
  <c r="M61" i="14"/>
  <c r="O61" i="14"/>
  <c r="Q61" i="14"/>
  <c r="V61" i="14"/>
  <c r="G67" i="14"/>
  <c r="G68" i="14"/>
  <c r="M68" i="14" s="1"/>
  <c r="M67" i="14" s="1"/>
  <c r="I68" i="14"/>
  <c r="I67" i="14" s="1"/>
  <c r="K68" i="14"/>
  <c r="O68" i="14"/>
  <c r="O67" i="14" s="1"/>
  <c r="Q68" i="14"/>
  <c r="Q67" i="14" s="1"/>
  <c r="V68" i="14"/>
  <c r="G77" i="14"/>
  <c r="M77" i="14" s="1"/>
  <c r="I77" i="14"/>
  <c r="K77" i="14"/>
  <c r="K67" i="14" s="1"/>
  <c r="O77" i="14"/>
  <c r="Q77" i="14"/>
  <c r="V77" i="14"/>
  <c r="V67" i="14" s="1"/>
  <c r="G81" i="14"/>
  <c r="I81" i="14"/>
  <c r="K81" i="14"/>
  <c r="M81" i="14"/>
  <c r="O81" i="14"/>
  <c r="Q81" i="14"/>
  <c r="V81" i="14"/>
  <c r="O83" i="14"/>
  <c r="G84" i="14"/>
  <c r="G83" i="14" s="1"/>
  <c r="I84" i="14"/>
  <c r="I83" i="14" s="1"/>
  <c r="K84" i="14"/>
  <c r="O84" i="14"/>
  <c r="Q84" i="14"/>
  <c r="Q83" i="14" s="1"/>
  <c r="V84" i="14"/>
  <c r="G87" i="14"/>
  <c r="M87" i="14" s="1"/>
  <c r="I87" i="14"/>
  <c r="K87" i="14"/>
  <c r="K83" i="14" s="1"/>
  <c r="O87" i="14"/>
  <c r="Q87" i="14"/>
  <c r="V87" i="14"/>
  <c r="V83" i="14" s="1"/>
  <c r="G88" i="14"/>
  <c r="I88" i="14"/>
  <c r="K88" i="14"/>
  <c r="M88" i="14"/>
  <c r="O88" i="14"/>
  <c r="Q88" i="14"/>
  <c r="V88" i="14"/>
  <c r="G89" i="14"/>
  <c r="G90" i="14"/>
  <c r="M90" i="14" s="1"/>
  <c r="I90" i="14"/>
  <c r="I89" i="14" s="1"/>
  <c r="K90" i="14"/>
  <c r="O90" i="14"/>
  <c r="O89" i="14" s="1"/>
  <c r="Q90" i="14"/>
  <c r="Q89" i="14" s="1"/>
  <c r="V90" i="14"/>
  <c r="G94" i="14"/>
  <c r="M94" i="14" s="1"/>
  <c r="I94" i="14"/>
  <c r="K94" i="14"/>
  <c r="K89" i="14" s="1"/>
  <c r="O94" i="14"/>
  <c r="Q94" i="14"/>
  <c r="V94" i="14"/>
  <c r="V89" i="14" s="1"/>
  <c r="G98" i="14"/>
  <c r="I98" i="14"/>
  <c r="K98" i="14"/>
  <c r="M98" i="14"/>
  <c r="O98" i="14"/>
  <c r="Q98" i="14"/>
  <c r="V98" i="14"/>
  <c r="G100" i="14"/>
  <c r="M100" i="14" s="1"/>
  <c r="I100" i="14"/>
  <c r="K100" i="14"/>
  <c r="O100" i="14"/>
  <c r="Q100" i="14"/>
  <c r="V100" i="14"/>
  <c r="Q103" i="14"/>
  <c r="G104" i="14"/>
  <c r="M104" i="14" s="1"/>
  <c r="I104" i="14"/>
  <c r="I103" i="14" s="1"/>
  <c r="K104" i="14"/>
  <c r="K103" i="14" s="1"/>
  <c r="O104" i="14"/>
  <c r="Q104" i="14"/>
  <c r="V104" i="14"/>
  <c r="V103" i="14" s="1"/>
  <c r="G105" i="14"/>
  <c r="I105" i="14"/>
  <c r="K105" i="14"/>
  <c r="M105" i="14"/>
  <c r="O105" i="14"/>
  <c r="Q105" i="14"/>
  <c r="V105" i="14"/>
  <c r="G108" i="14"/>
  <c r="AF233" i="14" s="1"/>
  <c r="I108" i="14"/>
  <c r="K108" i="14"/>
  <c r="O108" i="14"/>
  <c r="O103" i="14" s="1"/>
  <c r="Q108" i="14"/>
  <c r="V108" i="14"/>
  <c r="G111" i="14"/>
  <c r="M111" i="14" s="1"/>
  <c r="I111" i="14"/>
  <c r="K111" i="14"/>
  <c r="O111" i="14"/>
  <c r="Q111" i="14"/>
  <c r="V111" i="14"/>
  <c r="G114" i="14"/>
  <c r="M114" i="14" s="1"/>
  <c r="I114" i="14"/>
  <c r="K114" i="14"/>
  <c r="O114" i="14"/>
  <c r="Q114" i="14"/>
  <c r="V114" i="14"/>
  <c r="G116" i="14"/>
  <c r="I116" i="14"/>
  <c r="K116" i="14"/>
  <c r="M116" i="14"/>
  <c r="O116" i="14"/>
  <c r="Q116" i="14"/>
  <c r="V116" i="14"/>
  <c r="G117" i="14"/>
  <c r="M117" i="14" s="1"/>
  <c r="I117" i="14"/>
  <c r="K117" i="14"/>
  <c r="O117" i="14"/>
  <c r="Q117" i="14"/>
  <c r="V117" i="14"/>
  <c r="Q119" i="14"/>
  <c r="G120" i="14"/>
  <c r="M120" i="14" s="1"/>
  <c r="I120" i="14"/>
  <c r="I119" i="14" s="1"/>
  <c r="K120" i="14"/>
  <c r="K119" i="14" s="1"/>
  <c r="O120" i="14"/>
  <c r="Q120" i="14"/>
  <c r="V120" i="14"/>
  <c r="V119" i="14" s="1"/>
  <c r="G124" i="14"/>
  <c r="I124" i="14"/>
  <c r="K124" i="14"/>
  <c r="M124" i="14"/>
  <c r="O124" i="14"/>
  <c r="Q124" i="14"/>
  <c r="V124" i="14"/>
  <c r="G127" i="14"/>
  <c r="M127" i="14" s="1"/>
  <c r="I127" i="14"/>
  <c r="K127" i="14"/>
  <c r="O127" i="14"/>
  <c r="O119" i="14" s="1"/>
  <c r="Q127" i="14"/>
  <c r="V127" i="14"/>
  <c r="G132" i="14"/>
  <c r="M132" i="14" s="1"/>
  <c r="I132" i="14"/>
  <c r="K132" i="14"/>
  <c r="O132" i="14"/>
  <c r="Q132" i="14"/>
  <c r="V132" i="14"/>
  <c r="G137" i="14"/>
  <c r="M137" i="14" s="1"/>
  <c r="I137" i="14"/>
  <c r="K137" i="14"/>
  <c r="O137" i="14"/>
  <c r="Q137" i="14"/>
  <c r="V137" i="14"/>
  <c r="G142" i="14"/>
  <c r="I142" i="14"/>
  <c r="K142" i="14"/>
  <c r="M142" i="14"/>
  <c r="O142" i="14"/>
  <c r="Q142" i="14"/>
  <c r="V142" i="14"/>
  <c r="O144" i="14"/>
  <c r="G145" i="14"/>
  <c r="G144" i="14" s="1"/>
  <c r="I145" i="14"/>
  <c r="I144" i="14" s="1"/>
  <c r="K145" i="14"/>
  <c r="O145" i="14"/>
  <c r="Q145" i="14"/>
  <c r="Q144" i="14" s="1"/>
  <c r="V145" i="14"/>
  <c r="G149" i="14"/>
  <c r="M149" i="14" s="1"/>
  <c r="I149" i="14"/>
  <c r="K149" i="14"/>
  <c r="K144" i="14" s="1"/>
  <c r="O149" i="14"/>
  <c r="Q149" i="14"/>
  <c r="V149" i="14"/>
  <c r="V144" i="14" s="1"/>
  <c r="G154" i="14"/>
  <c r="M154" i="14" s="1"/>
  <c r="I154" i="14"/>
  <c r="I153" i="14" s="1"/>
  <c r="K154" i="14"/>
  <c r="O154" i="14"/>
  <c r="O153" i="14" s="1"/>
  <c r="Q154" i="14"/>
  <c r="V154" i="14"/>
  <c r="G159" i="14"/>
  <c r="M159" i="14" s="1"/>
  <c r="I159" i="14"/>
  <c r="K159" i="14"/>
  <c r="O159" i="14"/>
  <c r="Q159" i="14"/>
  <c r="Q153" i="14" s="1"/>
  <c r="V159" i="14"/>
  <c r="G163" i="14"/>
  <c r="I163" i="14"/>
  <c r="K163" i="14"/>
  <c r="K153" i="14" s="1"/>
  <c r="M163" i="14"/>
  <c r="O163" i="14"/>
  <c r="Q163" i="14"/>
  <c r="V163" i="14"/>
  <c r="V153" i="14" s="1"/>
  <c r="G164" i="14"/>
  <c r="I164" i="14"/>
  <c r="K164" i="14"/>
  <c r="M164" i="14"/>
  <c r="O164" i="14"/>
  <c r="Q164" i="14"/>
  <c r="V164" i="14"/>
  <c r="G168" i="14"/>
  <c r="M168" i="14" s="1"/>
  <c r="I168" i="14"/>
  <c r="K168" i="14"/>
  <c r="O168" i="14"/>
  <c r="Q168" i="14"/>
  <c r="V168" i="14"/>
  <c r="G171" i="14"/>
  <c r="M171" i="14" s="1"/>
  <c r="I171" i="14"/>
  <c r="K171" i="14"/>
  <c r="O171" i="14"/>
  <c r="Q171" i="14"/>
  <c r="V171" i="14"/>
  <c r="G173" i="14"/>
  <c r="M173" i="14" s="1"/>
  <c r="I173" i="14"/>
  <c r="K173" i="14"/>
  <c r="O173" i="14"/>
  <c r="Q173" i="14"/>
  <c r="V173" i="14"/>
  <c r="G175" i="14"/>
  <c r="I175" i="14"/>
  <c r="K175" i="14"/>
  <c r="M175" i="14"/>
  <c r="O175" i="14"/>
  <c r="Q175" i="14"/>
  <c r="V175" i="14"/>
  <c r="G177" i="14"/>
  <c r="G178" i="14"/>
  <c r="M178" i="14" s="1"/>
  <c r="I178" i="14"/>
  <c r="I177" i="14" s="1"/>
  <c r="K178" i="14"/>
  <c r="K177" i="14" s="1"/>
  <c r="O178" i="14"/>
  <c r="O177" i="14" s="1"/>
  <c r="Q178" i="14"/>
  <c r="Q177" i="14" s="1"/>
  <c r="V178" i="14"/>
  <c r="G180" i="14"/>
  <c r="I180" i="14"/>
  <c r="K180" i="14"/>
  <c r="M180" i="14"/>
  <c r="O180" i="14"/>
  <c r="Q180" i="14"/>
  <c r="V180" i="14"/>
  <c r="V177" i="14" s="1"/>
  <c r="G182" i="14"/>
  <c r="I182" i="14"/>
  <c r="K182" i="14"/>
  <c r="M182" i="14"/>
  <c r="O182" i="14"/>
  <c r="Q182" i="14"/>
  <c r="V182" i="14"/>
  <c r="G183" i="14"/>
  <c r="M183" i="14" s="1"/>
  <c r="I183" i="14"/>
  <c r="K183" i="14"/>
  <c r="O183" i="14"/>
  <c r="Q183" i="14"/>
  <c r="V183" i="14"/>
  <c r="G184" i="14"/>
  <c r="M184" i="14" s="1"/>
  <c r="I184" i="14"/>
  <c r="K184" i="14"/>
  <c r="O184" i="14"/>
  <c r="Q184" i="14"/>
  <c r="V184" i="14"/>
  <c r="G186" i="14"/>
  <c r="M186" i="14" s="1"/>
  <c r="I186" i="14"/>
  <c r="K186" i="14"/>
  <c r="O186" i="14"/>
  <c r="Q186" i="14"/>
  <c r="V186" i="14"/>
  <c r="G188" i="14"/>
  <c r="I188" i="14"/>
  <c r="K188" i="14"/>
  <c r="M188" i="14"/>
  <c r="O188" i="14"/>
  <c r="Q188" i="14"/>
  <c r="V188" i="14"/>
  <c r="G190" i="14"/>
  <c r="M190" i="14" s="1"/>
  <c r="I190" i="14"/>
  <c r="K190" i="14"/>
  <c r="O190" i="14"/>
  <c r="Q190" i="14"/>
  <c r="V190" i="14"/>
  <c r="G192" i="14"/>
  <c r="I192" i="14"/>
  <c r="O192" i="14"/>
  <c r="G193" i="14"/>
  <c r="I193" i="14"/>
  <c r="K193" i="14"/>
  <c r="K192" i="14" s="1"/>
  <c r="M193" i="14"/>
  <c r="M192" i="14" s="1"/>
  <c r="O193" i="14"/>
  <c r="Q193" i="14"/>
  <c r="Q192" i="14" s="1"/>
  <c r="V193" i="14"/>
  <c r="V192" i="14" s="1"/>
  <c r="G200" i="14"/>
  <c r="G199" i="14" s="1"/>
  <c r="I200" i="14"/>
  <c r="I199" i="14" s="1"/>
  <c r="K200" i="14"/>
  <c r="O200" i="14"/>
  <c r="O199" i="14" s="1"/>
  <c r="Q200" i="14"/>
  <c r="Q199" i="14" s="1"/>
  <c r="V200" i="14"/>
  <c r="G202" i="14"/>
  <c r="M202" i="14" s="1"/>
  <c r="I202" i="14"/>
  <c r="K202" i="14"/>
  <c r="O202" i="14"/>
  <c r="Q202" i="14"/>
  <c r="V202" i="14"/>
  <c r="G204" i="14"/>
  <c r="I204" i="14"/>
  <c r="K204" i="14"/>
  <c r="K199" i="14" s="1"/>
  <c r="M204" i="14"/>
  <c r="O204" i="14"/>
  <c r="Q204" i="14"/>
  <c r="V204" i="14"/>
  <c r="V199" i="14" s="1"/>
  <c r="G206" i="14"/>
  <c r="I206" i="14"/>
  <c r="K206" i="14"/>
  <c r="M206" i="14"/>
  <c r="O206" i="14"/>
  <c r="Q206" i="14"/>
  <c r="V206" i="14"/>
  <c r="G207" i="14"/>
  <c r="M207" i="14" s="1"/>
  <c r="I207" i="14"/>
  <c r="K207" i="14"/>
  <c r="O207" i="14"/>
  <c r="Q207" i="14"/>
  <c r="V207" i="14"/>
  <c r="G209" i="14"/>
  <c r="M209" i="14" s="1"/>
  <c r="I209" i="14"/>
  <c r="K209" i="14"/>
  <c r="O209" i="14"/>
  <c r="Q209" i="14"/>
  <c r="V209" i="14"/>
  <c r="G211" i="14"/>
  <c r="I211" i="14"/>
  <c r="K211" i="14"/>
  <c r="M211" i="14"/>
  <c r="O211" i="14"/>
  <c r="Q211" i="14"/>
  <c r="V211" i="14"/>
  <c r="G213" i="14"/>
  <c r="I213" i="14"/>
  <c r="K213" i="14"/>
  <c r="M213" i="14"/>
  <c r="O213" i="14"/>
  <c r="Q213" i="14"/>
  <c r="V213" i="14"/>
  <c r="G215" i="14"/>
  <c r="M215" i="14" s="1"/>
  <c r="I215" i="14"/>
  <c r="K215" i="14"/>
  <c r="O215" i="14"/>
  <c r="Q215" i="14"/>
  <c r="V215" i="14"/>
  <c r="G220" i="14"/>
  <c r="I220" i="14"/>
  <c r="K220" i="14"/>
  <c r="K219" i="14" s="1"/>
  <c r="M220" i="14"/>
  <c r="O220" i="14"/>
  <c r="Q220" i="14"/>
  <c r="V220" i="14"/>
  <c r="V219" i="14" s="1"/>
  <c r="G221" i="14"/>
  <c r="I221" i="14"/>
  <c r="K221" i="14"/>
  <c r="M221" i="14"/>
  <c r="O221" i="14"/>
  <c r="Q221" i="14"/>
  <c r="V221" i="14"/>
  <c r="G224" i="14"/>
  <c r="M224" i="14" s="1"/>
  <c r="I224" i="14"/>
  <c r="K224" i="14"/>
  <c r="O224" i="14"/>
  <c r="O219" i="14" s="1"/>
  <c r="Q224" i="14"/>
  <c r="V224" i="14"/>
  <c r="G225" i="14"/>
  <c r="M225" i="14" s="1"/>
  <c r="I225" i="14"/>
  <c r="I219" i="14" s="1"/>
  <c r="K225" i="14"/>
  <c r="O225" i="14"/>
  <c r="Q225" i="14"/>
  <c r="V225" i="14"/>
  <c r="G226" i="14"/>
  <c r="I226" i="14"/>
  <c r="K226" i="14"/>
  <c r="M226" i="14"/>
  <c r="O226" i="14"/>
  <c r="Q226" i="14"/>
  <c r="V226" i="14"/>
  <c r="G227" i="14"/>
  <c r="I227" i="14"/>
  <c r="K227" i="14"/>
  <c r="M227" i="14"/>
  <c r="O227" i="14"/>
  <c r="Q227" i="14"/>
  <c r="V227" i="14"/>
  <c r="G228" i="14"/>
  <c r="M228" i="14" s="1"/>
  <c r="I228" i="14"/>
  <c r="K228" i="14"/>
  <c r="O228" i="14"/>
  <c r="Q228" i="14"/>
  <c r="V228" i="14"/>
  <c r="G229" i="14"/>
  <c r="M229" i="14" s="1"/>
  <c r="I229" i="14"/>
  <c r="K229" i="14"/>
  <c r="O229" i="14"/>
  <c r="Q229" i="14"/>
  <c r="Q219" i="14" s="1"/>
  <c r="V229" i="14"/>
  <c r="G230" i="14"/>
  <c r="I230" i="14"/>
  <c r="K230" i="14"/>
  <c r="M230" i="14"/>
  <c r="O230" i="14"/>
  <c r="Q230" i="14"/>
  <c r="V230" i="14"/>
  <c r="AE233" i="14"/>
  <c r="G92" i="13"/>
  <c r="BA62" i="13"/>
  <c r="BA42" i="13"/>
  <c r="BA40" i="13"/>
  <c r="BA19" i="13"/>
  <c r="G9" i="13"/>
  <c r="I9" i="13"/>
  <c r="K9" i="13"/>
  <c r="K8" i="13" s="1"/>
  <c r="M9" i="13"/>
  <c r="M8" i="13" s="1"/>
  <c r="O9" i="13"/>
  <c r="Q9" i="13"/>
  <c r="V9" i="13"/>
  <c r="V8" i="13" s="1"/>
  <c r="G13" i="13"/>
  <c r="G8" i="13" s="1"/>
  <c r="I13" i="13"/>
  <c r="K13" i="13"/>
  <c r="M13" i="13"/>
  <c r="O13" i="13"/>
  <c r="O8" i="13" s="1"/>
  <c r="Q13" i="13"/>
  <c r="V13" i="13"/>
  <c r="G16" i="13"/>
  <c r="M16" i="13" s="1"/>
  <c r="I16" i="13"/>
  <c r="I8" i="13" s="1"/>
  <c r="K16" i="13"/>
  <c r="O16" i="13"/>
  <c r="Q16" i="13"/>
  <c r="Q8" i="13" s="1"/>
  <c r="V16" i="13"/>
  <c r="G18" i="13"/>
  <c r="M18" i="13" s="1"/>
  <c r="I18" i="13"/>
  <c r="K18" i="13"/>
  <c r="O18" i="13"/>
  <c r="Q18" i="13"/>
  <c r="V18" i="13"/>
  <c r="G21" i="13"/>
  <c r="M21" i="13" s="1"/>
  <c r="M20" i="13" s="1"/>
  <c r="I21" i="13"/>
  <c r="I20" i="13" s="1"/>
  <c r="K21" i="13"/>
  <c r="O21" i="13"/>
  <c r="O20" i="13" s="1"/>
  <c r="Q21" i="13"/>
  <c r="V21" i="13"/>
  <c r="G25" i="13"/>
  <c r="M25" i="13" s="1"/>
  <c r="I25" i="13"/>
  <c r="K25" i="13"/>
  <c r="O25" i="13"/>
  <c r="Q25" i="13"/>
  <c r="Q20" i="13" s="1"/>
  <c r="V25" i="13"/>
  <c r="G29" i="13"/>
  <c r="M29" i="13" s="1"/>
  <c r="I29" i="13"/>
  <c r="K29" i="13"/>
  <c r="K20" i="13" s="1"/>
  <c r="O29" i="13"/>
  <c r="Q29" i="13"/>
  <c r="V29" i="13"/>
  <c r="V20" i="13" s="1"/>
  <c r="G34" i="13"/>
  <c r="I34" i="13"/>
  <c r="K34" i="13"/>
  <c r="M34" i="13"/>
  <c r="O34" i="13"/>
  <c r="Q34" i="13"/>
  <c r="V34" i="13"/>
  <c r="G39" i="13"/>
  <c r="M39" i="13" s="1"/>
  <c r="I39" i="13"/>
  <c r="K39" i="13"/>
  <c r="O39" i="13"/>
  <c r="Q39" i="13"/>
  <c r="V39" i="13"/>
  <c r="G41" i="13"/>
  <c r="M41" i="13" s="1"/>
  <c r="I41" i="13"/>
  <c r="K41" i="13"/>
  <c r="O41" i="13"/>
  <c r="Q41" i="13"/>
  <c r="V41" i="13"/>
  <c r="G43" i="13"/>
  <c r="M43" i="13" s="1"/>
  <c r="I43" i="13"/>
  <c r="K43" i="13"/>
  <c r="O43" i="13"/>
  <c r="Q43" i="13"/>
  <c r="V43" i="13"/>
  <c r="K46" i="13"/>
  <c r="Q46" i="13"/>
  <c r="V46" i="13"/>
  <c r="G47" i="13"/>
  <c r="M47" i="13" s="1"/>
  <c r="M46" i="13" s="1"/>
  <c r="I47" i="13"/>
  <c r="I46" i="13" s="1"/>
  <c r="K47" i="13"/>
  <c r="O47" i="13"/>
  <c r="O46" i="13" s="1"/>
  <c r="Q47" i="13"/>
  <c r="V47" i="13"/>
  <c r="G48" i="13"/>
  <c r="G49" i="13"/>
  <c r="M49" i="13" s="1"/>
  <c r="I49" i="13"/>
  <c r="K49" i="13"/>
  <c r="K48" i="13" s="1"/>
  <c r="O49" i="13"/>
  <c r="Q49" i="13"/>
  <c r="V49" i="13"/>
  <c r="V48" i="13" s="1"/>
  <c r="G57" i="13"/>
  <c r="I57" i="13"/>
  <c r="K57" i="13"/>
  <c r="M57" i="13"/>
  <c r="O57" i="13"/>
  <c r="Q57" i="13"/>
  <c r="V57" i="13"/>
  <c r="G61" i="13"/>
  <c r="M61" i="13" s="1"/>
  <c r="I61" i="13"/>
  <c r="K61" i="13"/>
  <c r="O61" i="13"/>
  <c r="O48" i="13" s="1"/>
  <c r="Q61" i="13"/>
  <c r="V61" i="13"/>
  <c r="G69" i="13"/>
  <c r="M69" i="13" s="1"/>
  <c r="I69" i="13"/>
  <c r="I48" i="13" s="1"/>
  <c r="K69" i="13"/>
  <c r="O69" i="13"/>
  <c r="Q69" i="13"/>
  <c r="Q48" i="13" s="1"/>
  <c r="V69" i="13"/>
  <c r="G70" i="13"/>
  <c r="M70" i="13" s="1"/>
  <c r="I70" i="13"/>
  <c r="K70" i="13"/>
  <c r="O70" i="13"/>
  <c r="Q70" i="13"/>
  <c r="V70" i="13"/>
  <c r="G72" i="13"/>
  <c r="G71" i="13" s="1"/>
  <c r="I72" i="13"/>
  <c r="I71" i="13" s="1"/>
  <c r="K72" i="13"/>
  <c r="O72" i="13"/>
  <c r="O71" i="13" s="1"/>
  <c r="Q72" i="13"/>
  <c r="V72" i="13"/>
  <c r="G77" i="13"/>
  <c r="M77" i="13" s="1"/>
  <c r="I77" i="13"/>
  <c r="K77" i="13"/>
  <c r="O77" i="13"/>
  <c r="Q77" i="13"/>
  <c r="Q71" i="13" s="1"/>
  <c r="V77" i="13"/>
  <c r="G78" i="13"/>
  <c r="I78" i="13"/>
  <c r="K78" i="13"/>
  <c r="K71" i="13" s="1"/>
  <c r="M78" i="13"/>
  <c r="O78" i="13"/>
  <c r="Q78" i="13"/>
  <c r="V78" i="13"/>
  <c r="V71" i="13" s="1"/>
  <c r="G80" i="13"/>
  <c r="G79" i="13" s="1"/>
  <c r="I80" i="13"/>
  <c r="K80" i="13"/>
  <c r="O80" i="13"/>
  <c r="O79" i="13" s="1"/>
  <c r="Q80" i="13"/>
  <c r="Q79" i="13" s="1"/>
  <c r="V80" i="13"/>
  <c r="G81" i="13"/>
  <c r="M81" i="13" s="1"/>
  <c r="I81" i="13"/>
  <c r="I79" i="13" s="1"/>
  <c r="K81" i="13"/>
  <c r="O81" i="13"/>
  <c r="Q81" i="13"/>
  <c r="V81" i="13"/>
  <c r="G82" i="13"/>
  <c r="M82" i="13" s="1"/>
  <c r="I82" i="13"/>
  <c r="K82" i="13"/>
  <c r="K79" i="13" s="1"/>
  <c r="O82" i="13"/>
  <c r="Q82" i="13"/>
  <c r="V82" i="13"/>
  <c r="V79" i="13" s="1"/>
  <c r="G83" i="13"/>
  <c r="I83" i="13"/>
  <c r="K83" i="13"/>
  <c r="M83" i="13"/>
  <c r="O83" i="13"/>
  <c r="Q83" i="13"/>
  <c r="V83" i="13"/>
  <c r="G87" i="13"/>
  <c r="M87" i="13" s="1"/>
  <c r="I87" i="13"/>
  <c r="K87" i="13"/>
  <c r="O87" i="13"/>
  <c r="Q87" i="13"/>
  <c r="V87" i="13"/>
  <c r="AE92" i="13"/>
  <c r="AF92" i="13"/>
  <c r="G25" i="12"/>
  <c r="BA23" i="12"/>
  <c r="BA21" i="12"/>
  <c r="BA15" i="12"/>
  <c r="BA13" i="12"/>
  <c r="BA11" i="12"/>
  <c r="G8" i="12"/>
  <c r="G9" i="12"/>
  <c r="M9" i="12" s="1"/>
  <c r="I9" i="12"/>
  <c r="I8" i="12" s="1"/>
  <c r="K9" i="12"/>
  <c r="K8" i="12" s="1"/>
  <c r="O9" i="12"/>
  <c r="Q9" i="12"/>
  <c r="V9" i="12"/>
  <c r="V8" i="12" s="1"/>
  <c r="G10" i="12"/>
  <c r="I10" i="12"/>
  <c r="K10" i="12"/>
  <c r="M10" i="12"/>
  <c r="O10" i="12"/>
  <c r="Q10" i="12"/>
  <c r="V10" i="12"/>
  <c r="G12" i="12"/>
  <c r="AF25" i="12" s="1"/>
  <c r="I12" i="12"/>
  <c r="K12" i="12"/>
  <c r="O12" i="12"/>
  <c r="O8" i="12" s="1"/>
  <c r="Q12" i="12"/>
  <c r="V12" i="12"/>
  <c r="G14" i="12"/>
  <c r="M14" i="12" s="1"/>
  <c r="I14" i="12"/>
  <c r="K14" i="12"/>
  <c r="O14" i="12"/>
  <c r="Q14" i="12"/>
  <c r="Q8" i="12" s="1"/>
  <c r="V14" i="12"/>
  <c r="G16" i="12"/>
  <c r="M16" i="12" s="1"/>
  <c r="I16" i="12"/>
  <c r="K16" i="12"/>
  <c r="O16" i="12"/>
  <c r="Q16" i="12"/>
  <c r="V16" i="12"/>
  <c r="G17" i="12"/>
  <c r="I17" i="12"/>
  <c r="K17" i="12"/>
  <c r="M17" i="12"/>
  <c r="O17" i="12"/>
  <c r="Q17" i="12"/>
  <c r="V17" i="12"/>
  <c r="G18" i="12"/>
  <c r="O18" i="12"/>
  <c r="G19" i="12"/>
  <c r="M19" i="12" s="1"/>
  <c r="M18" i="12" s="1"/>
  <c r="I19" i="12"/>
  <c r="I18" i="12" s="1"/>
  <c r="K19" i="12"/>
  <c r="O19" i="12"/>
  <c r="Q19" i="12"/>
  <c r="Q18" i="12" s="1"/>
  <c r="V19" i="12"/>
  <c r="G20" i="12"/>
  <c r="M20" i="12" s="1"/>
  <c r="I20" i="12"/>
  <c r="K20" i="12"/>
  <c r="K18" i="12" s="1"/>
  <c r="O20" i="12"/>
  <c r="Q20" i="12"/>
  <c r="V20" i="12"/>
  <c r="V18" i="12" s="1"/>
  <c r="G22" i="12"/>
  <c r="I22" i="12"/>
  <c r="K22" i="12"/>
  <c r="M22" i="12"/>
  <c r="O22" i="12"/>
  <c r="Q22" i="12"/>
  <c r="V22" i="12"/>
  <c r="AE25" i="12"/>
  <c r="I20" i="1"/>
  <c r="I19" i="1"/>
  <c r="I18" i="1"/>
  <c r="I17" i="1"/>
  <c r="I16" i="1"/>
  <c r="AZ128" i="1"/>
  <c r="AZ127" i="1"/>
  <c r="AZ125" i="1"/>
  <c r="AZ124" i="1"/>
  <c r="AZ122" i="1"/>
  <c r="AZ121" i="1"/>
  <c r="AZ119" i="1"/>
  <c r="AZ117" i="1"/>
  <c r="AZ116" i="1"/>
  <c r="AZ115" i="1"/>
  <c r="AZ113" i="1"/>
  <c r="AZ110" i="1"/>
  <c r="AZ108" i="1"/>
  <c r="AZ104" i="1"/>
  <c r="AZ103" i="1"/>
  <c r="AZ101" i="1"/>
  <c r="AZ100" i="1"/>
  <c r="AZ98" i="1"/>
  <c r="AZ97" i="1"/>
  <c r="AZ96" i="1"/>
  <c r="AZ94" i="1"/>
  <c r="AZ93" i="1"/>
  <c r="AZ91" i="1"/>
  <c r="AZ89" i="1"/>
  <c r="AZ88" i="1"/>
  <c r="AZ86" i="1"/>
  <c r="AZ84" i="1"/>
  <c r="AZ83" i="1"/>
  <c r="AZ81" i="1"/>
  <c r="AZ80" i="1"/>
  <c r="AZ78" i="1"/>
  <c r="AZ77" i="1"/>
  <c r="AZ75" i="1"/>
  <c r="AZ73" i="1"/>
  <c r="AZ72" i="1"/>
  <c r="AZ71" i="1"/>
  <c r="AZ70" i="1"/>
  <c r="AZ69" i="1"/>
  <c r="AZ68" i="1"/>
  <c r="AZ65" i="1"/>
  <c r="AZ63" i="1"/>
  <c r="AZ62" i="1"/>
  <c r="AZ60" i="1"/>
  <c r="AZ58" i="1"/>
  <c r="F55" i="1"/>
  <c r="G23" i="1" s="1"/>
  <c r="G55" i="1"/>
  <c r="G25" i="1" s="1"/>
  <c r="A25" i="1" s="1"/>
  <c r="A26" i="1" s="1"/>
  <c r="H54" i="1"/>
  <c r="I54" i="1" s="1"/>
  <c r="H53" i="1"/>
  <c r="I53" i="1" s="1"/>
  <c r="H52" i="1"/>
  <c r="I52" i="1" s="1"/>
  <c r="H51" i="1"/>
  <c r="I51" i="1" s="1"/>
  <c r="H49" i="1"/>
  <c r="I49" i="1" s="1"/>
  <c r="H48" i="1"/>
  <c r="I48" i="1" s="1"/>
  <c r="H47" i="1"/>
  <c r="I47" i="1" s="1"/>
  <c r="H46" i="1"/>
  <c r="I46" i="1" s="1"/>
  <c r="H45" i="1"/>
  <c r="I45" i="1" s="1"/>
  <c r="H44" i="1"/>
  <c r="I44" i="1" s="1"/>
  <c r="H43" i="1"/>
  <c r="I43" i="1" s="1"/>
  <c r="H42" i="1"/>
  <c r="H41" i="1"/>
  <c r="I41" i="1" s="1"/>
  <c r="H40" i="1"/>
  <c r="I40" i="1" s="1"/>
  <c r="H39" i="1"/>
  <c r="I39" i="1" s="1"/>
  <c r="I55" i="1" s="1"/>
  <c r="J28" i="1"/>
  <c r="J26" i="1"/>
  <c r="G38" i="1"/>
  <c r="F38" i="1"/>
  <c r="J23" i="1"/>
  <c r="J24" i="1"/>
  <c r="J25" i="1"/>
  <c r="J27" i="1"/>
  <c r="E24" i="1"/>
  <c r="E26" i="1"/>
  <c r="I187" i="1" l="1"/>
  <c r="J186" i="1"/>
  <c r="J153" i="1"/>
  <c r="J180" i="1"/>
  <c r="J172" i="1"/>
  <c r="J164" i="1"/>
  <c r="J152" i="1"/>
  <c r="J181" i="1"/>
  <c r="J177" i="1"/>
  <c r="J173" i="1"/>
  <c r="J169" i="1"/>
  <c r="J165" i="1"/>
  <c r="J161" i="1"/>
  <c r="J157" i="1"/>
  <c r="J149" i="1"/>
  <c r="J182" i="1"/>
  <c r="J174" i="1"/>
  <c r="J170" i="1"/>
  <c r="J166" i="1"/>
  <c r="J162" i="1"/>
  <c r="J158" i="1"/>
  <c r="J154" i="1"/>
  <c r="J150" i="1"/>
  <c r="J148" i="1"/>
  <c r="J184" i="1"/>
  <c r="J176" i="1"/>
  <c r="J168" i="1"/>
  <c r="J160" i="1"/>
  <c r="J156" i="1"/>
  <c r="J183" i="1"/>
  <c r="J179" i="1"/>
  <c r="J175" i="1"/>
  <c r="J167" i="1"/>
  <c r="J163" i="1"/>
  <c r="J159" i="1"/>
  <c r="J155" i="1"/>
  <c r="J151" i="1"/>
  <c r="J178" i="1"/>
  <c r="J171" i="1"/>
  <c r="J185" i="1"/>
  <c r="G26" i="1"/>
  <c r="A23" i="1"/>
  <c r="G28" i="1"/>
  <c r="M64" i="18"/>
  <c r="M91" i="18"/>
  <c r="M87" i="18" s="1"/>
  <c r="M86" i="18"/>
  <c r="M85" i="18" s="1"/>
  <c r="M60" i="18"/>
  <c r="M59" i="18" s="1"/>
  <c r="M37" i="18"/>
  <c r="M8" i="18" s="1"/>
  <c r="AF94" i="18"/>
  <c r="M8" i="17"/>
  <c r="M26" i="17"/>
  <c r="G46" i="17"/>
  <c r="AF67" i="17"/>
  <c r="M54" i="17"/>
  <c r="M53" i="17" s="1"/>
  <c r="M14" i="17"/>
  <c r="M13" i="17" s="1"/>
  <c r="AF20" i="16"/>
  <c r="M12" i="16"/>
  <c r="M8" i="16" s="1"/>
  <c r="M120" i="15"/>
  <c r="M101" i="15"/>
  <c r="M8" i="15"/>
  <c r="M115" i="15"/>
  <c r="M109" i="15" s="1"/>
  <c r="M66" i="15"/>
  <c r="M65" i="15" s="1"/>
  <c r="M27" i="15"/>
  <c r="M26" i="15" s="1"/>
  <c r="G42" i="15"/>
  <c r="M8" i="14"/>
  <c r="M153" i="14"/>
  <c r="M219" i="14"/>
  <c r="M89" i="14"/>
  <c r="M119" i="14"/>
  <c r="M177" i="14"/>
  <c r="G219" i="14"/>
  <c r="G153" i="14"/>
  <c r="G8" i="14"/>
  <c r="M145" i="14"/>
  <c r="M144" i="14" s="1"/>
  <c r="M84" i="14"/>
  <c r="M83" i="14" s="1"/>
  <c r="M200" i="14"/>
  <c r="M199" i="14" s="1"/>
  <c r="G119" i="14"/>
  <c r="M108" i="14"/>
  <c r="M103" i="14" s="1"/>
  <c r="G103" i="14"/>
  <c r="M48" i="13"/>
  <c r="M72" i="13"/>
  <c r="M71" i="13" s="1"/>
  <c r="G46" i="13"/>
  <c r="G20" i="13"/>
  <c r="M80" i="13"/>
  <c r="M79" i="13" s="1"/>
  <c r="M12" i="12"/>
  <c r="M8" i="12" s="1"/>
  <c r="I21" i="1"/>
  <c r="J50" i="1"/>
  <c r="J47" i="1"/>
  <c r="J41" i="1"/>
  <c r="J52" i="1"/>
  <c r="J44" i="1"/>
  <c r="J53" i="1"/>
  <c r="J49" i="1"/>
  <c r="J45" i="1"/>
  <c r="J54" i="1"/>
  <c r="J46" i="1"/>
  <c r="J40" i="1"/>
  <c r="J51" i="1"/>
  <c r="J43" i="1"/>
  <c r="J39" i="1"/>
  <c r="J55" i="1" s="1"/>
  <c r="J48" i="1"/>
  <c r="H55" i="1"/>
  <c r="J187" i="1" l="1"/>
  <c r="A24" i="1"/>
  <c r="G24" i="1"/>
  <c r="A27" i="1" s="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 Šimo</author>
  </authors>
  <commentList>
    <comment ref="S6" authorId="0" shapeId="0" xr:uid="{4E45E425-CD2E-4929-9023-9807B65B83D4}">
      <text>
        <r>
          <rPr>
            <sz val="9"/>
            <color indexed="81"/>
            <rFont val="Tahoma"/>
            <family val="2"/>
            <charset val="238"/>
          </rPr>
          <t>Jedná se o informaci, zda se jedná o položku, která je do rozpočtu zadána z cenové soustavy RTS, nebo vlastní.</t>
        </r>
      </text>
    </comment>
    <comment ref="T6" authorId="0" shapeId="0" xr:uid="{7545ECFE-6C59-408A-A69B-9A31EF5EE7F8}">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 Šimo</author>
  </authors>
  <commentList>
    <comment ref="S6" authorId="0" shapeId="0" xr:uid="{826DCF64-3E29-4D63-BDE9-35A52EEB6FC8}">
      <text>
        <r>
          <rPr>
            <sz val="9"/>
            <color indexed="81"/>
            <rFont val="Tahoma"/>
            <family val="2"/>
            <charset val="238"/>
          </rPr>
          <t>Jedná se o informaci, zda se jedná o položku, která je do rozpočtu zadána z cenové soustavy RTS, nebo vlastní.</t>
        </r>
      </text>
    </comment>
    <comment ref="T6" authorId="0" shapeId="0" xr:uid="{374DA60A-F13C-46AE-90FA-03C918BAC832}">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Adam Šimo</author>
  </authors>
  <commentList>
    <comment ref="S6" authorId="0" shapeId="0" xr:uid="{12D15620-D6B5-4D80-8CA2-EDBD836A9DC4}">
      <text>
        <r>
          <rPr>
            <sz val="9"/>
            <color indexed="81"/>
            <rFont val="Tahoma"/>
            <family val="2"/>
            <charset val="238"/>
          </rPr>
          <t>Jedná se o informaci, zda se jedná o položku, která je do rozpočtu zadána z cenové soustavy RTS, nebo vlastní.</t>
        </r>
      </text>
    </comment>
    <comment ref="T6" authorId="0" shapeId="0" xr:uid="{83C96CCB-8CD2-4E1E-BEA0-19D81BE70573}">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Adam Šimo</author>
  </authors>
  <commentList>
    <comment ref="S6" authorId="0" shapeId="0" xr:uid="{A93CD237-BA9D-49FD-B916-E55EB7466A8E}">
      <text>
        <r>
          <rPr>
            <sz val="9"/>
            <color indexed="81"/>
            <rFont val="Tahoma"/>
            <family val="2"/>
            <charset val="238"/>
          </rPr>
          <t>Jedná se o informaci, zda se jedná o položku, která je do rozpočtu zadána z cenové soustavy RTS, nebo vlastní.</t>
        </r>
      </text>
    </comment>
    <comment ref="T6" authorId="0" shapeId="0" xr:uid="{6FBD3612-A449-4F4E-8EAF-FB75F927AE9D}">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Adam Šimo</author>
  </authors>
  <commentList>
    <comment ref="S6" authorId="0" shapeId="0" xr:uid="{E49149D6-2260-4A9C-89AF-60D3265A5049}">
      <text>
        <r>
          <rPr>
            <sz val="9"/>
            <color indexed="81"/>
            <rFont val="Tahoma"/>
            <family val="2"/>
            <charset val="238"/>
          </rPr>
          <t>Jedná se o informaci, zda se jedná o položku, která je do rozpočtu zadána z cenové soustavy RTS, nebo vlastní.</t>
        </r>
      </text>
    </comment>
    <comment ref="T6" authorId="0" shapeId="0" xr:uid="{5DDBB641-A5C8-4D35-A61B-BFC8893ACCD3}">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Adam Šimo</author>
  </authors>
  <commentList>
    <comment ref="S6" authorId="0" shapeId="0" xr:uid="{FF9DFC88-BF5B-4F05-AA8D-A5E623748808}">
      <text>
        <r>
          <rPr>
            <sz val="9"/>
            <color indexed="81"/>
            <rFont val="Tahoma"/>
            <family val="2"/>
            <charset val="238"/>
          </rPr>
          <t>Jedná se o informaci, zda se jedná o položku, která je do rozpočtu zadána z cenové soustavy RTS, nebo vlastní.</t>
        </r>
      </text>
    </comment>
    <comment ref="T6" authorId="0" shapeId="0" xr:uid="{3CE48C98-C55F-49E9-97C4-82ACF3A471B6}">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Adam Šimo</author>
  </authors>
  <commentList>
    <comment ref="S6" authorId="0" shapeId="0" xr:uid="{0308476B-28DA-4E98-8681-8A1139E08E9E}">
      <text>
        <r>
          <rPr>
            <sz val="9"/>
            <color indexed="81"/>
            <rFont val="Tahoma"/>
            <family val="2"/>
            <charset val="238"/>
          </rPr>
          <t>Jedná se o informaci, zda se jedná o položku, která je do rozpočtu zadána z cenové soustavy RTS, nebo vlastní.</t>
        </r>
      </text>
    </comment>
    <comment ref="T6" authorId="0" shapeId="0" xr:uid="{4332A8BF-B099-43A6-B241-5940E89DCD92}">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<sst xmlns="http://schemas.openxmlformats.org/spreadsheetml/2006/main" count="3549" uniqueCount="946">
  <si>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</si>
  <si>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</si>
  <si>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</si>
  <si>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</si>
  <si>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</si>
  <si>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</si>
  <si>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</si>
  <si>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</si>
  <si>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</si>
  <si>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</si>
  <si>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</si>
  <si>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</si>
  <si>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</si>
  <si>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</si>
  <si>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</si>
  <si>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</si>
  <si>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</si>
  <si>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</si>
  <si>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</si>
  <si>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</si>
  <si>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</si>
  <si>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</si>
  <si>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</si>
  <si>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</si>
  <si>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</si>
  <si>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</si>
  <si>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</si>
  <si>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</si>
  <si>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</si>
  <si>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</si>
  <si>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</si>
  <si>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</si>
  <si>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</si>
  <si>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</si>
  <si>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</si>
  <si>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</si>
  <si>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</si>
  <si>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</si>
  <si>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</si>
  <si>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</si>
  <si>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</si>
  <si>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</si>
  <si>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</si>
  <si>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24054</t>
  </si>
  <si>
    <t>Rekonstrukce herní zahrady MŠ Zlín - Štefánikova ul.</t>
  </si>
  <si>
    <t>Stavba</t>
  </si>
  <si>
    <t>Ostatní a vedlejší náklady</t>
  </si>
  <si>
    <t>01</t>
  </si>
  <si>
    <t>VRN</t>
  </si>
  <si>
    <t>Stavební objekt</t>
  </si>
  <si>
    <t>SO 01</t>
  </si>
  <si>
    <t>Příprava území, terénní úpravy</t>
  </si>
  <si>
    <t>Stavební rozpočet</t>
  </si>
  <si>
    <t>SO 02</t>
  </si>
  <si>
    <t>Zpevněné plochy, oplocení</t>
  </si>
  <si>
    <t>SO 03</t>
  </si>
  <si>
    <t>Drobná zahradní architektura, opěrná zeď</t>
  </si>
  <si>
    <t>SO 04</t>
  </si>
  <si>
    <t>Mobiliář, herní prvky</t>
  </si>
  <si>
    <t>Rozpočet</t>
  </si>
  <si>
    <t>SO 05</t>
  </si>
  <si>
    <t>Sadové úpravy</t>
  </si>
  <si>
    <t>SO 06</t>
  </si>
  <si>
    <t>Rozvod vody</t>
  </si>
  <si>
    <t>Celkem za stavbu</t>
  </si>
  <si>
    <t>CZK</t>
  </si>
  <si>
    <t>#POPS</t>
  </si>
  <si>
    <t>Popis stavby: 24054 - Rekonstrukce herní zahrady MŠ Zlín - Štefánikova ul.</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</si>
  <si>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</si>
  <si>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</si>
  <si>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</si>
  <si>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</si>
  <si>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</si>
  <si>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</si>
  <si>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</si>
  <si>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</si>
  <si>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</si>
  <si>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</si>
  <si>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</si>
  <si>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</si>
  <si>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</si>
  <si>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</si>
  <si>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</si>
  <si>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</si>
  <si>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</si>
  <si>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</si>
  <si>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</si>
  <si>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</si>
  <si>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</si>
  <si>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</si>
  <si>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</si>
  <si>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</si>
  <si>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</si>
  <si>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</si>
  <si>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</si>
  <si>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</si>
  <si>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</si>
  <si>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</si>
  <si>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</si>
  <si>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</si>
  <si>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</si>
  <si>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</si>
  <si>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</si>
  <si>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</si>
  <si>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</si>
  <si>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</si>
  <si>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</si>
  <si>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</si>
  <si>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</si>
  <si>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</si>
  <si>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</si>
  <si>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</si>
  <si>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</si>
  <si>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Vedlejší a ostatní náklady</t>
  </si>
  <si>
    <t>#POPR</t>
  </si>
  <si>
    <t>Popis rozpočtu: 01 - VRN</t>
  </si>
  <si>
    <t>Popis objektu: SO 01 - Příprava území, terénní úpravy</t>
  </si>
  <si>
    <t>Popis rozpočtu: 01 - Stavební rozpočet</t>
  </si>
  <si>
    <t>Popis objektu: SO 02 - Zpevněné plochy, oplocení</t>
  </si>
  <si>
    <t>Popis objektu: SO 03 - Drobná zahradní architektura, opěrná zeď</t>
  </si>
  <si>
    <t>Popis objektu: SO 04 - Mobiliář, herní prvky</t>
  </si>
  <si>
    <t>Popis rozpočtu: 01 - Rozpočet</t>
  </si>
  <si>
    <t>Popis objektu: SO 05 - Sadové úpravy</t>
  </si>
  <si>
    <t>Popis objektu: SO 06 - Rozvod vody</t>
  </si>
  <si>
    <t>Rekapitulace dílů</t>
  </si>
  <si>
    <t>Typ dílu</t>
  </si>
  <si>
    <t>_1</t>
  </si>
  <si>
    <t>Mobiliář, herní prvky (dodávka + montáž: D+M)</t>
  </si>
  <si>
    <t>1</t>
  </si>
  <si>
    <t>Zemní práce</t>
  </si>
  <si>
    <t>11</t>
  </si>
  <si>
    <t>Přípravné a přidružené práce</t>
  </si>
  <si>
    <t>27</t>
  </si>
  <si>
    <t>Základy</t>
  </si>
  <si>
    <t>28</t>
  </si>
  <si>
    <t>Zpevňování hornin a konstrukcí</t>
  </si>
  <si>
    <t>3</t>
  </si>
  <si>
    <t>Svislé a kompletní konstrukce</t>
  </si>
  <si>
    <t>31</t>
  </si>
  <si>
    <t>Zdi podpěrné a volné</t>
  </si>
  <si>
    <t>43</t>
  </si>
  <si>
    <t>Schodiště</t>
  </si>
  <si>
    <t>45</t>
  </si>
  <si>
    <t>Podkladní a vedlejší konstrukce</t>
  </si>
  <si>
    <t>56</t>
  </si>
  <si>
    <t>Podkladní vrstvy komunikací a zpevněných ploch</t>
  </si>
  <si>
    <t>58.1</t>
  </si>
  <si>
    <t>Umělý trávník</t>
  </si>
  <si>
    <t>59</t>
  </si>
  <si>
    <t>Dlažby a předlažby komunikací</t>
  </si>
  <si>
    <t>62</t>
  </si>
  <si>
    <t>Úpravy povrchů vnější</t>
  </si>
  <si>
    <t>63</t>
  </si>
  <si>
    <t>Podlahy a podlahové konstrukce</t>
  </si>
  <si>
    <t>87</t>
  </si>
  <si>
    <t>Potrubí z trub z plastických hmot</t>
  </si>
  <si>
    <t>89</t>
  </si>
  <si>
    <t>Ostatní konstrukce na trubním vedení</t>
  </si>
  <si>
    <t>91</t>
  </si>
  <si>
    <t>Doplňující práce na komunikaci</t>
  </si>
  <si>
    <t>95</t>
  </si>
  <si>
    <t>Dokončovací konstrukce na pozemních stavbách</t>
  </si>
  <si>
    <t>96</t>
  </si>
  <si>
    <t>Bourání konstrukcí</t>
  </si>
  <si>
    <t>99</t>
  </si>
  <si>
    <t>Staveništní přesun hmot</t>
  </si>
  <si>
    <t>99.1</t>
  </si>
  <si>
    <t>Sanace pláně</t>
  </si>
  <si>
    <t>I.</t>
  </si>
  <si>
    <t>Příprava</t>
  </si>
  <si>
    <t>II.</t>
  </si>
  <si>
    <t>Výsadba keřů</t>
  </si>
  <si>
    <t>III.</t>
  </si>
  <si>
    <t>Výsadba trvalek, okrasných trav, cibulovin</t>
  </si>
  <si>
    <t>IV.</t>
  </si>
  <si>
    <t>Rostlinný materiál</t>
  </si>
  <si>
    <t>V.</t>
  </si>
  <si>
    <t>Ostatní materiál</t>
  </si>
  <si>
    <t>VI.</t>
  </si>
  <si>
    <t>Přesun hmot</t>
  </si>
  <si>
    <t>711</t>
  </si>
  <si>
    <t>Izolace proti vodě</t>
  </si>
  <si>
    <t>712</t>
  </si>
  <si>
    <t>Povlakové krytiny</t>
  </si>
  <si>
    <t>713</t>
  </si>
  <si>
    <t>Izolace tepelné</t>
  </si>
  <si>
    <t>722</t>
  </si>
  <si>
    <t>Vnitřní vodovod</t>
  </si>
  <si>
    <t>725</t>
  </si>
  <si>
    <t>Zařizovací předměty</t>
  </si>
  <si>
    <t>762</t>
  </si>
  <si>
    <t>Konstrukce tesařské</t>
  </si>
  <si>
    <t>764</t>
  </si>
  <si>
    <t>Konstrukce klempířské</t>
  </si>
  <si>
    <t>767</t>
  </si>
  <si>
    <t>Konstrukce zámečnické</t>
  </si>
  <si>
    <t>M23</t>
  </si>
  <si>
    <t>Montáže potrubí</t>
  </si>
  <si>
    <t>D96</t>
  </si>
  <si>
    <t>Přesuny suti a vybouraných hmot</t>
  </si>
  <si>
    <t>PSU</t>
  </si>
  <si>
    <t>VN</t>
  </si>
  <si>
    <t>ON</t>
  </si>
  <si>
    <t>Soupis vedlejších a ostatních nákladů</t>
  </si>
  <si>
    <t>#TypZaznamu#</t>
  </si>
  <si>
    <t>STA</t>
  </si>
  <si>
    <t>00</t>
  </si>
  <si>
    <t>Vedlejší a ostatní náklady</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</si>
  <si>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</si>
  <si>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</si>
  <si>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</si>
  <si>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</si>
  <si>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</si>
  <si>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</si>
  <si>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</si>
  <si>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</si>
  <si>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</si>
  <si>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</si>
  <si>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</si>
  <si>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</si>
  <si>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</si>
  <si>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</si>
  <si>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</si>
  <si>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</si>
  <si>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</si>
  <si>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</si>
  <si>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</si>
  <si>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</si>
  <si>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</si>
  <si>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</si>
  <si>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</si>
  <si>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</si>
  <si>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</si>
  <si>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</si>
  <si>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</si>
  <si>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005111021R</t>
  </si>
  <si>
    <t>Vytyčení stávajících inženýrských sítí</t>
  </si>
  <si>
    <t>Soubor</t>
  </si>
  <si>
    <t>Vlastní</t>
  </si>
  <si>
    <t>Indiv</t>
  </si>
  <si>
    <t>Práce</t>
  </si>
  <si>
    <t>Běžná</t>
  </si>
  <si>
    <t>POL1_</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</si>
  <si>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</si>
  <si>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</si>
  <si>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</si>
  <si>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</si>
  <si>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005121020R</t>
  </si>
  <si>
    <t>Provoz zařízení staveniště</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</si>
  <si>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</si>
  <si>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</si>
  <si>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</si>
  <si>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</si>
  <si>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005111020R</t>
  </si>
  <si>
    <t>Vytyčení stavby</t>
  </si>
  <si>
    <t>00510001</t>
  </si>
  <si>
    <t>Dílenská dokumentace - altán, sklad a kuchyňka</t>
  </si>
  <si>
    <t>00510004</t>
  </si>
  <si>
    <t>BOZP</t>
  </si>
  <si>
    <t>005241010R</t>
  </si>
  <si>
    <t>Dokumentace skutečného provedení</t>
  </si>
  <si>
    <t>Náklady na vyhotovení dokumentace skutečného provedení stavby a její předání objednateli v požadované formě a požadovaném počtu.</t>
  </si>
  <si>
    <t>005241020R</t>
  </si>
  <si>
    <t>Geodetické zaměření skutečného provedení</t>
  </si>
  <si>
    <t>Náklady na provedení skutečného zaměření stavby v rozsahu nezbytném pro zápis změny do katastru nemovitostí.</t>
  </si>
  <si>
    <t>SUM</t>
  </si>
  <si>
    <t>END</t>
  </si>
  <si>
    <t>Položkový soupis prací a dodávek</t>
  </si>
  <si>
    <t>174101101R00</t>
  </si>
  <si>
    <t>Zásyp sypaninou se zhutněním jam, šachet, rýh nebo kolem objektů v těchto vykopávkách</t>
  </si>
  <si>
    <t>m3</t>
  </si>
  <si>
    <t>800-1</t>
  </si>
  <si>
    <t>RTS 24/ I</t>
  </si>
  <si>
    <t>z jakékoliv horniny s uložením výkopku po vrstvách,</t>
  </si>
  <si>
    <t>SPI</t>
  </si>
  <si>
    <t xml:space="preserve">po šachtách : </t>
  </si>
  <si>
    <t>VV</t>
  </si>
  <si>
    <t>0,60</t>
  </si>
  <si>
    <t>184807111R00</t>
  </si>
  <si>
    <t>Ochrana stromu bedněním zřízení bednění</t>
  </si>
  <si>
    <t>m2</t>
  </si>
  <si>
    <t>823-1</t>
  </si>
  <si>
    <t>před poškozením stavebním provozem,</t>
  </si>
  <si>
    <t>4,00*3</t>
  </si>
  <si>
    <t>184807112R00</t>
  </si>
  <si>
    <t>Ochrana stromu bedněním odstranění bednění</t>
  </si>
  <si>
    <t>111200001RA0</t>
  </si>
  <si>
    <t>Odstranění křovin a stromů o průměru kmene do 100 mm, spálení</t>
  </si>
  <si>
    <t>AP-HSV</t>
  </si>
  <si>
    <t>Agregovaná položka</t>
  </si>
  <si>
    <t>POL2_</t>
  </si>
  <si>
    <t>a stromů o průměru kmene do 100 mm, s odstraněním kořenů, s odklizením křovin a stromů na vzdálenost do 50 m a jejich spálením.</t>
  </si>
  <si>
    <t>113106121R00</t>
  </si>
  <si>
    <t>Rozebrání komunikací pro pěší s jakýmkoliv ložem a výplní spár  z betonových nebo kameninových dlaždic nebo tvarovek</t>
  </si>
  <si>
    <t>822-1</t>
  </si>
  <si>
    <t>s přemístěním hmot na skládku na vzdálenost do 3 m nebo s naložením na dopravní prostředek</t>
  </si>
  <si>
    <t xml:space="preserve">bet.prefa dlažba : </t>
  </si>
  <si>
    <t>17,50</t>
  </si>
  <si>
    <t>113106121T01</t>
  </si>
  <si>
    <t>Rozebrání komunikací pro pěší s jakýmkoliv ložem a výplní spár  gumového povrchu</t>
  </si>
  <si>
    <t xml:space="preserve">gumový povrch : </t>
  </si>
  <si>
    <t>87,50</t>
  </si>
  <si>
    <t>113107330R00</t>
  </si>
  <si>
    <t>Odstranění podkladů nebo krytů z kameniva těženého, v ploše jednotlivě do 50 m2, tloušťka vrstvy 300 mm</t>
  </si>
  <si>
    <t xml:space="preserve">písek : </t>
  </si>
  <si>
    <t>29,00</t>
  </si>
  <si>
    <t xml:space="preserve">štěrk : </t>
  </si>
  <si>
    <t>41,00</t>
  </si>
  <si>
    <t>113109410R00</t>
  </si>
  <si>
    <t>Odstranění podkladů nebo krytů z betonu prostého, v ploše jednotlivě nad 50 m2, tloušťka vrstvy 100 mm</t>
  </si>
  <si>
    <t xml:space="preserve">bet.plocha : </t>
  </si>
  <si>
    <t>75,50</t>
  </si>
  <si>
    <t>113201111R00</t>
  </si>
  <si>
    <t>Vytrhání obrub chodníkových ležatých</t>
  </si>
  <si>
    <t>m</t>
  </si>
  <si>
    <t>s vybouráním lože, s přemístěním hmot na skládku na vzdálenost do 3 m nebo naložením na dopravní prostředek</t>
  </si>
  <si>
    <t>113202111R00</t>
  </si>
  <si>
    <t>Vytrhání obrub z krajníků nebo obrubníků stojatých</t>
  </si>
  <si>
    <t>113231235R00</t>
  </si>
  <si>
    <t>Bourání liniových odvodňovacích žabů zatížení B125, šířka žlabu 350 mm</t>
  </si>
  <si>
    <t>včetně betonového lože</t>
  </si>
  <si>
    <t>6,50+3,00</t>
  </si>
  <si>
    <t>899103211T00</t>
  </si>
  <si>
    <t>Demontáž poklopu/mříže litina+rám do 150 kg</t>
  </si>
  <si>
    <t>kus</t>
  </si>
  <si>
    <t>961044111R00</t>
  </si>
  <si>
    <t>Bourání základů z betonu prostého</t>
  </si>
  <si>
    <t>801-3</t>
  </si>
  <si>
    <t>nebo vybourání otvorů průřezové plochy přes 4 m2 v základech,</t>
  </si>
  <si>
    <t xml:space="preserve">patky plotu : </t>
  </si>
  <si>
    <t>2,00</t>
  </si>
  <si>
    <t xml:space="preserve">patky brány : </t>
  </si>
  <si>
    <t>0,50</t>
  </si>
  <si>
    <t xml:space="preserve">patky brnaky : </t>
  </si>
  <si>
    <t>961055111R00</t>
  </si>
  <si>
    <t>Bourání základů železobetonových</t>
  </si>
  <si>
    <t>nebo vybourání otvorů průřezové plochy přes 4 m2 v základech</t>
  </si>
  <si>
    <t xml:space="preserve">šachty : </t>
  </si>
  <si>
    <t>0,25*2</t>
  </si>
  <si>
    <t>962052211R00</t>
  </si>
  <si>
    <t>Bourání zdiva železobetonového nadzákladového</t>
  </si>
  <si>
    <t>nebo vybourání otvorů průřezové plochy přes 4 m2 ve zdivu železobetonovém, včetně pomocného lešení o výšce podlahy do 1900 mm a pro zatížení do 1,5 kPa  (150 kg/m2),</t>
  </si>
  <si>
    <t xml:space="preserve">monolitická zídka : </t>
  </si>
  <si>
    <t>5,50+6,00</t>
  </si>
  <si>
    <t xml:space="preserve">sedaci stupně : </t>
  </si>
  <si>
    <t>4,50</t>
  </si>
  <si>
    <t xml:space="preserve">prefa zídka : </t>
  </si>
  <si>
    <t>1,75</t>
  </si>
  <si>
    <t>960001</t>
  </si>
  <si>
    <t>demontáž prvků zahradních architektury ZA1 a ZA2 vč.mon.bet.základů</t>
  </si>
  <si>
    <t>960002</t>
  </si>
  <si>
    <t>demontáž prvků zahradních architektury HP1 a HP2 vč.mon.bet.základů</t>
  </si>
  <si>
    <t>767911822R00</t>
  </si>
  <si>
    <t>Demontáž oplocení demontáž pletiva, výšky do 2,0 m</t>
  </si>
  <si>
    <t>800-767</t>
  </si>
  <si>
    <t xml:space="preserve">úplná demontáž vč.sloupků : </t>
  </si>
  <si>
    <t>55,00</t>
  </si>
  <si>
    <t xml:space="preserve">částečná demontáž : </t>
  </si>
  <si>
    <t>16,00</t>
  </si>
  <si>
    <t>767920810R00</t>
  </si>
  <si>
    <t>Demontáž vrat a vrátek k oplocení o ploše jednotlivě do 2 m2</t>
  </si>
  <si>
    <t>767920820R00</t>
  </si>
  <si>
    <t>Demontáž vrat a vrátek k oplocení o ploše jednotlivě přes 2 do 6 m2</t>
  </si>
  <si>
    <t>979089001R00</t>
  </si>
  <si>
    <t xml:space="preserve">Poplatek za uložení </t>
  </si>
  <si>
    <t>t</t>
  </si>
  <si>
    <t>979990191R00</t>
  </si>
  <si>
    <t>Poplatek za uložení suti - plastové výrobky, skupina odpadu 170203</t>
  </si>
  <si>
    <t>979999981R00</t>
  </si>
  <si>
    <t>Poplatek za recyklaci betonu kusovost do 1600 cm2, čistý (skup.170101)</t>
  </si>
  <si>
    <t>979082213R00</t>
  </si>
  <si>
    <t>Vodorovná doprava suti po suchu bez naložení, ale se složením a hrubým urovnáním na vzdálenost do 1 km</t>
  </si>
  <si>
    <t>Přesun suti</t>
  </si>
  <si>
    <t>POL8_</t>
  </si>
  <si>
    <t xml:space="preserve">Demontážní hmotnosti z položek s pořadovými čísly: : </t>
  </si>
  <si>
    <t xml:space="preserve">5,6,7,8,9,10,11,12,13,14,15,18,19,20, : </t>
  </si>
  <si>
    <t>Součet: : 156,30142</t>
  </si>
  <si>
    <t>979082219R00</t>
  </si>
  <si>
    <t>Vodorovná doprava suti po suchu příplatek k ceně za každý další i započatý 1 km přes 1 km</t>
  </si>
  <si>
    <t>Součet: : 1094,10994</t>
  </si>
  <si>
    <t>122202202R00</t>
  </si>
  <si>
    <t>Odkopávky a prokopávky pro silnice v hornině 3 přes 100 do 1 000 m3</t>
  </si>
  <si>
    <t>s přemístěním výkopku v příčných profilech na vzdálenost do 15 m nebo s naložením na dopravní prostředek.</t>
  </si>
  <si>
    <t>122202209R00</t>
  </si>
  <si>
    <t>Odkopávky a prokopávky pro silnice v hornině 3 příplatek za lepivost horniny</t>
  </si>
  <si>
    <t>133201101R00</t>
  </si>
  <si>
    <t>Hloubení šachet v hornině 3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</si>
  <si>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</si>
  <si>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 xml:space="preserve">pískoviště : </t>
  </si>
  <si>
    <t xml:space="preserve">jímka : </t>
  </si>
  <si>
    <t>0,125</t>
  </si>
  <si>
    <t xml:space="preserve">oplocení : </t>
  </si>
  <si>
    <t>3,14*0,15*0,15*0,60*12</t>
  </si>
  <si>
    <t>3,14*0,25*0,25*0,60*4</t>
  </si>
  <si>
    <t>133201109R00</t>
  </si>
  <si>
    <t>Hloubení šachet v hornině 3  příplatek za lepivost horniny</t>
  </si>
  <si>
    <t>162701103R00</t>
  </si>
  <si>
    <t>Vodorovné přemístění výkopku z horniny 1 až 4, na vzdálenost přes 7 000  do 8 000 m</t>
  </si>
  <si>
    <t>po suchu, bez naložení výkopku, avšak se složením bez rozhrnutí, zpáteční cesta vozidla.</t>
  </si>
  <si>
    <t>121,00-10,50</t>
  </si>
  <si>
    <t>171101105R00</t>
  </si>
  <si>
    <t>Uložení sypaniny do násypů zhutněných s uzavřením povrchu násypu z hornin soudržných s předepsanou mírou zhutnění v procentech výsledků zkoušek Proctor-Standard                 na 103 % PS</t>
  </si>
  <si>
    <t>s rozprostřením sypaniny ve vrstvách a s hrubým urovnáním,</t>
  </si>
  <si>
    <t>2,80</t>
  </si>
  <si>
    <t>174201101R00</t>
  </si>
  <si>
    <t>Zásyp sypaninou bez zhutnění jam, šachet, rýh nebo kolem objektů v těchto vykopávkách</t>
  </si>
  <si>
    <t>18,50*0,40</t>
  </si>
  <si>
    <t>181101102R00</t>
  </si>
  <si>
    <t>Úprava pláně v zářezech v hornině 1 až 4, se zhutněním</t>
  </si>
  <si>
    <t>vyrovnáním výškových rozdílů, ploch vodorovných a ploch do sklonu 1 : 5.</t>
  </si>
  <si>
    <t xml:space="preserve">bet.dlažba : </t>
  </si>
  <si>
    <t>120,00*1,10</t>
  </si>
  <si>
    <t xml:space="preserve">šlapáky : </t>
  </si>
  <si>
    <t>6,50*1,10</t>
  </si>
  <si>
    <t xml:space="preserve">pobytový trávník : </t>
  </si>
  <si>
    <t>56,00*1,10</t>
  </si>
  <si>
    <t xml:space="preserve">trávník na hřiště : </t>
  </si>
  <si>
    <t>46,00*1,10</t>
  </si>
  <si>
    <t>199000002R00</t>
  </si>
  <si>
    <t>Poplatky za skládku horniny 1- 4, skupina 17 05 04 z Katalogu odpadů</t>
  </si>
  <si>
    <t>58152180T01</t>
  </si>
  <si>
    <t>Písek kopaný pro pískoviště</t>
  </si>
  <si>
    <t>RTS 23/ I</t>
  </si>
  <si>
    <t>Specifikace</t>
  </si>
  <si>
    <t>POL3_</t>
  </si>
  <si>
    <t>18,50*0,40*2,00</t>
  </si>
  <si>
    <t>583427603R</t>
  </si>
  <si>
    <t>Kamenivo nestanovené drcené; frakce 32,0 až 63,0 mm</t>
  </si>
  <si>
    <t>SPCM</t>
  </si>
  <si>
    <t>2,80*2,00</t>
  </si>
  <si>
    <t>0,125*2,00</t>
  </si>
  <si>
    <t>271571111R00</t>
  </si>
  <si>
    <t xml:space="preserve">Polštáře zhutněné pod základy štěrkopísek tříděný,  </t>
  </si>
  <si>
    <t>800-2</t>
  </si>
  <si>
    <t>1,10</t>
  </si>
  <si>
    <t xml:space="preserve">pod patky HP : </t>
  </si>
  <si>
    <t>0,10</t>
  </si>
  <si>
    <t xml:space="preserve">pod schodiště : </t>
  </si>
  <si>
    <t>1,35</t>
  </si>
  <si>
    <t>275313621R00</t>
  </si>
  <si>
    <t>Beton základových patek prostý třídy C 20/25</t>
  </si>
  <si>
    <t>801-1</t>
  </si>
  <si>
    <t xml:space="preserve">patka pod HP : </t>
  </si>
  <si>
    <t>289971212R00</t>
  </si>
  <si>
    <t>Zřízení vrstvy z geotextilie na upraveném povrchu sklon do 1:5, šířka přes 3 do 6 m</t>
  </si>
  <si>
    <t>18,50</t>
  </si>
  <si>
    <t xml:space="preserve">plocha z ddk : </t>
  </si>
  <si>
    <t>29,50*1,10</t>
  </si>
  <si>
    <t xml:space="preserve">plocha z ddk a geobuňky : </t>
  </si>
  <si>
    <t>8,50*1,10</t>
  </si>
  <si>
    <t>69366198R</t>
  </si>
  <si>
    <t>Geosyntetika typ: geotextilie; netkaná; materiál: PP; tl (2 kPa) = 2,9 mm; plošná hmotnost = 300 g/m2; Pevnost v tahu podélně = 20,0 kN/m; Pevnost v tahu příčně = 11,5 kN/m</t>
  </si>
  <si>
    <t>61,60*1,20</t>
  </si>
  <si>
    <t>32,45*1,20</t>
  </si>
  <si>
    <t>9,35*1,20</t>
  </si>
  <si>
    <t>69366199R</t>
  </si>
  <si>
    <t>Geosyntetika typ: geotextilie; netkaná; materiál: PP; tl (2 kPa) = 4,0 mm; plošná hmotnost = 500 g/m2; Pevnost v tahu podélně = 33,0 kN/m; Pevnost v tahu příčně = 19,0 kN/m</t>
  </si>
  <si>
    <t>18,50*1,20</t>
  </si>
  <si>
    <t>338171122R00</t>
  </si>
  <si>
    <t>Osazování sloupků a vzpěr plotových ocelových výšky do 2,60 m, se zabetonováním do 0,5 m3 do předem připravených jamek betonem C 25/30</t>
  </si>
  <si>
    <t>801-5</t>
  </si>
  <si>
    <t>trubkových nebo profilovaných</t>
  </si>
  <si>
    <t>vč.montáže prefa patek</t>
  </si>
  <si>
    <t>5534622121R</t>
  </si>
  <si>
    <t>sloupek plotový ocel; tl. stěny 1,50 mm; válec; pro plot pro drátěné pletivo; l = 1 500,0 mm; d 38 mm; barva zelená; povrch pozink, vypalovaný polyester; příslušenství včetně: kloboučku a příchytky</t>
  </si>
  <si>
    <t>5534622126R</t>
  </si>
  <si>
    <t>sloupek plotový ocel; tl. stěny 1,50 mm; válec; pro plot pro drátěné pletivo; l = 2 000,0 mm; d 48 mm; barva zelená; povrch pozink, vypalovaný polyester; příslušenství včetně: kloboučku a příchytky</t>
  </si>
  <si>
    <t>311321824R00</t>
  </si>
  <si>
    <t>Beton nadzákladových zdí železový pohledový třídy PB 2 v přírodní barvě drtí a přísad z betonu třídy C20/25</t>
  </si>
  <si>
    <t>nosných, výplňových, obkladových, půdních, štítových, poprsních apod. (bez výztuže), s pomocným lešením o výšce podlahy do 1900 mm a pro zatížení 1,5 kPa,</t>
  </si>
  <si>
    <t>311351805R00</t>
  </si>
  <si>
    <t>Bednění nadzákladových zdí oboustranné za každou stranu pro beton pohledový,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</si>
  <si>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</si>
  <si>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17,50*0,80*2</t>
  </si>
  <si>
    <t>311351806R00</t>
  </si>
  <si>
    <t>Bednění nadzákladových zdí oboustranné za každou stranu pro beton pohledový, odstranění</t>
  </si>
  <si>
    <t>311362021R00</t>
  </si>
  <si>
    <t>Výztuž nadzákladových zdí ze svařovaných sítí</t>
  </si>
  <si>
    <t>včetně distančních prvků</t>
  </si>
  <si>
    <t>15,50*3,08*0,001</t>
  </si>
  <si>
    <t>430321314R00</t>
  </si>
  <si>
    <t>Beton schodišťových konstrukcí (stupňů, schodnic, ramen, podest s nosníky) železový třídy C 20/25</t>
  </si>
  <si>
    <t>430362021R00</t>
  </si>
  <si>
    <t>Výztuž schodišťových konstrukcí  (stupňů, schodnic, ramen, podest s nosníky) ze svařovaných sítí</t>
  </si>
  <si>
    <t>Včetně distančních prvků.</t>
  </si>
  <si>
    <t>7,50*3,08*0,001</t>
  </si>
  <si>
    <t>434121425R00</t>
  </si>
  <si>
    <t>Osazení schodišťových stupňů železobetonových na desku broušených nebo leštěných</t>
  </si>
  <si>
    <t>s vyspárováním styčných spár, s provizorním dřevěným zábradlím a dočasným zakrytím stupnic prkny</t>
  </si>
  <si>
    <t>1,25*7</t>
  </si>
  <si>
    <t>434311115R00</t>
  </si>
  <si>
    <t>Stupně dusané z betonu třídy C 20/25</t>
  </si>
  <si>
    <t>na terén nebo na desku z betonu prostého nebo prokládaného kamenem, bez potěru, se zahlazením povrchu,</t>
  </si>
  <si>
    <t>434351141R00</t>
  </si>
  <si>
    <t>Bednění stupňů betonovaných na podstupňové desce nebo na terénu přímočarých zřízení</t>
  </si>
  <si>
    <t>(0,15+0,70)*1,25*7</t>
  </si>
  <si>
    <t>434351142R00</t>
  </si>
  <si>
    <t>Bednění stupňů betonovaných na podstupňové desce nebo na terénu přímočarých odstranění</t>
  </si>
  <si>
    <t>593723030T01</t>
  </si>
  <si>
    <t>Stupeň schodišťový 6600 x 350 x 150 mm</t>
  </si>
  <si>
    <t>14,00*1,01</t>
  </si>
  <si>
    <t>564521111R00</t>
  </si>
  <si>
    <t>Zřízení podkladu nebo podsypu ze sypaniny tloušťka po zhutnění 80 mm</t>
  </si>
  <si>
    <t>s rozprostřením, vlhčením a zhutněním</t>
  </si>
  <si>
    <t>29,50</t>
  </si>
  <si>
    <t>564861111RT4</t>
  </si>
  <si>
    <t>Podklad ze štěrkodrti s rozprostřením a zhutněním frakce 0-63 mm, tloušťka po zhutnění 200 mm</t>
  </si>
  <si>
    <t>120,00</t>
  </si>
  <si>
    <t>564801111T01</t>
  </si>
  <si>
    <t>Podklad ze štěrkodrti po zhutnění tloušťky 3 cm frakce 4/8 mm s rozprostřením a zhutněním</t>
  </si>
  <si>
    <t>56,00</t>
  </si>
  <si>
    <t>46,00</t>
  </si>
  <si>
    <t>564811111T01</t>
  </si>
  <si>
    <t>Podklad ze štěrkodrti po zhutnění tloušťky 5 cm frakce 8/16 mm s rozprostřením a zhutněním</t>
  </si>
  <si>
    <t>564851115T01</t>
  </si>
  <si>
    <t>Podklad ze štěrkodrti po zhutnění tloušťky 19 cm frakce 32/63 mm s rozprostřením a zhutněním</t>
  </si>
  <si>
    <t>583426831R</t>
  </si>
  <si>
    <t>Kamenivo stanovené přírodní; drcené; 16/32; OH = 2,64 Mg/m3; droba</t>
  </si>
  <si>
    <t>29,50*0,08*2,00</t>
  </si>
  <si>
    <t>589181322T01</t>
  </si>
  <si>
    <t>Kryt sportovních ploch  z umělého trávníku Umělý trávník pro multisport (např. z vláken PLAY COMFORT) výška vlasu 24 mm zásyp písek 24kg/m2</t>
  </si>
  <si>
    <t>(pozn.: v cenách jsou zahrnuty náklady na položení trávníku, podlepen spojů páskou, ořezání okrajů, příp. provedení zásypu; v cenách nejsou zahrnuty náklady na podkladní vrstvy</t>
  </si>
  <si>
    <t>589181322T02</t>
  </si>
  <si>
    <t>Umělý trávník pro zahrady nadstandardní (např. z vláken SCÉNIC) výška vlasu 35 mm hmotnost 3,08 kg/</t>
  </si>
  <si>
    <t>594111111T01</t>
  </si>
  <si>
    <t>Dlažba nebo přídlažba z lomového kamene do lože z kameniva těženého tloušťky 50-90 mm, včetně dodávky kamene tloušťky 10cm, třídy 1, (šlapáky)</t>
  </si>
  <si>
    <t>lomařsky upraveného rigolového, bez vyplnění spár v ploše vodorovné nebo ve sklonu, s provedením lože tl. 50 mm</t>
  </si>
  <si>
    <t>vč. roxorů 52 ks</t>
  </si>
  <si>
    <t>6,50</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</si>
  <si>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</si>
  <si>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</si>
  <si>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</si>
  <si>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596291113R00</t>
  </si>
  <si>
    <t>Řezání zámkové dlažby tloušťky 80 mm</t>
  </si>
  <si>
    <t>596921211R00</t>
  </si>
  <si>
    <t>Kladení vegetačních tvárnic plastových, plocha do 50 m2</t>
  </si>
  <si>
    <t>zřízení podkladního lože, položení tvárnic.</t>
  </si>
  <si>
    <t>8,50</t>
  </si>
  <si>
    <t>596921291R00</t>
  </si>
  <si>
    <t>Kladení vegetačních tvárnic Příplatek za výplň otvorů vegetačních tvárnic plastových</t>
  </si>
  <si>
    <t>zřízení podkladního lože, položení tvárnic. bez dodávky výplnňového materiálu</t>
  </si>
  <si>
    <t>8,50*0,10</t>
  </si>
  <si>
    <t>8,50*0,10*2,00</t>
  </si>
  <si>
    <t>5924511915R</t>
  </si>
  <si>
    <t>dlažba betonová dvouvrstvá; čtverec; šedá; l = 200 mm; š = 200 mm; tl. 80,0 mm</t>
  </si>
  <si>
    <t>120,00*1,01</t>
  </si>
  <si>
    <t>69310360T01</t>
  </si>
  <si>
    <t>Geobuňka, vč.ocel.skob</t>
  </si>
  <si>
    <t>8,50*1,01</t>
  </si>
  <si>
    <t>916561111R00</t>
  </si>
  <si>
    <t>Osazení záhonového obrubníku betonového do lože z betonu prostého C 12/15, s boční opěrou z betonu prostého</t>
  </si>
  <si>
    <t>se zřízením lože z betonu prostého C 12/15 tl. 80-100 mm</t>
  </si>
  <si>
    <t>917862114R00</t>
  </si>
  <si>
    <t>Osazení silničního nebo chodníkového obrubníku stojatého, s boční opěrou z betonu prostého, do lože z betonu prostého C 25/30</t>
  </si>
  <si>
    <t>S dodáním hmot pro lože tl. 80-100 mm.</t>
  </si>
  <si>
    <t>916561111T01</t>
  </si>
  <si>
    <t>Osazení pryžových obrubníků</t>
  </si>
  <si>
    <t>916561111T02</t>
  </si>
  <si>
    <t>Osazení plastových obrubníků</t>
  </si>
  <si>
    <t>27252997T01</t>
  </si>
  <si>
    <t>Obrubník chodníkový pryžový 1000 x 250 x 50 mm, barva šedá příp. zelená</t>
  </si>
  <si>
    <t>11,00*1,01</t>
  </si>
  <si>
    <t>27252997T02</t>
  </si>
  <si>
    <t>Obrubník plastový h = 8 cm, vč. plastových hřebů</t>
  </si>
  <si>
    <t xml:space="preserve">m     </t>
  </si>
  <si>
    <t>81,50*1,01</t>
  </si>
  <si>
    <t>59217422R</t>
  </si>
  <si>
    <t>obrubník chodníkový materiál beton; l = 1000,0 mm; š = 80,0 mm; h = 200,0 mm; barva šedá</t>
  </si>
  <si>
    <t>31,00*1,01</t>
  </si>
  <si>
    <t>59217488R</t>
  </si>
  <si>
    <t>obrubník silniční materiál beton; l = 1000,0 mm; š = 150,0 mm; h = 250,0 mm; barva šedá</t>
  </si>
  <si>
    <t>10,00*1,01</t>
  </si>
  <si>
    <t>998223011R00</t>
  </si>
  <si>
    <t>Přesun hmot pozemních komunikací, kryt dlážděný jakékoliv délky objektu</t>
  </si>
  <si>
    <t>POL7_</t>
  </si>
  <si>
    <t>vodorovně do 200 m</t>
  </si>
  <si>
    <t xml:space="preserve">Hmotnosti z položek s pořadovými čísly: : </t>
  </si>
  <si>
    <t xml:space="preserve">11,12,13,14,15,16,17,18,19,20,21,22,24,25,26,27,28,29,31,33,34,35,36,37,38,39,40,41,42,43,45,46,47, : </t>
  </si>
  <si>
    <t xml:space="preserve">48,49,50,51,52,53,54,55, : </t>
  </si>
  <si>
    <t>Součet: : 231,20951</t>
  </si>
  <si>
    <t>POL1_1</t>
  </si>
  <si>
    <t>66,00+112,20</t>
  </si>
  <si>
    <t>561121111R00</t>
  </si>
  <si>
    <t>Zřízení podkladu z mechanicky zpevněné zeminy tloušťka po zhutnění  150 mm</t>
  </si>
  <si>
    <t>bez přidání pojiva nebo vylepšovacího materiálu, s rozprostřením, vlhčením, promísením a zhutněním</t>
  </si>
  <si>
    <t>59691018T01</t>
  </si>
  <si>
    <t>materiál vhodný do sanace, nákup a dovoz ze vzdálenosti 15 km</t>
  </si>
  <si>
    <t>178,20*0,15*2,00</t>
  </si>
  <si>
    <t>69370522R</t>
  </si>
  <si>
    <t>Geosyntetika typ: geotextilie; netkaná; materiál: PP; tl (2 kPa) = 4,1 mm; plošná hmotnost = 500 g/m2; Pevnost v tahu podélně = 40,0 kN/m; Pevnost v tahu příčně = 42,0 kN/m</t>
  </si>
  <si>
    <t>178,20*1,20</t>
  </si>
  <si>
    <t>998222012R00</t>
  </si>
  <si>
    <t xml:space="preserve">Přesun hmot pro zpevněné plochy s krytem z kameniva </t>
  </si>
  <si>
    <t xml:space="preserve">61,63,64, : </t>
  </si>
  <si>
    <t>Součet: : 53,57227</t>
  </si>
  <si>
    <t>767911120T01</t>
  </si>
  <si>
    <t>Montáž oplocení strojového vč. dodávky pletiva, napínacího drátu a napínáku, výšky 1,50 m, dodávka a montáž</t>
  </si>
  <si>
    <t>767911130RT1</t>
  </si>
  <si>
    <t>Montáž oplocení z pletiva strojového vč. dodávky pletiva, napínacího drátu a napínáku, výšky 1,75 m</t>
  </si>
  <si>
    <t>26,00+12,00</t>
  </si>
  <si>
    <t>5,50</t>
  </si>
  <si>
    <t>767920210R00</t>
  </si>
  <si>
    <t>Montáž vrat a vrátek k oplocení osazovaných na sloupky ocelové, o ploše jednotlivě do 2 m2</t>
  </si>
  <si>
    <t>767920220R00</t>
  </si>
  <si>
    <t>Montáž vrat a vrátek k oplocení osazovaných na sloupky ocelové, o ploše jednotlivě přes 2 do 4 m2</t>
  </si>
  <si>
    <t>7670001</t>
  </si>
  <si>
    <t>repase ocelových sloupků, broušení, nátěr</t>
  </si>
  <si>
    <t>31479012R</t>
  </si>
  <si>
    <t>stojek napínací poplastovaný, vel.2, používá se k vypnutí napínacího drátu u 4-hranných</t>
  </si>
  <si>
    <t>7675001</t>
  </si>
  <si>
    <t>ocelová branka jednokřídlá š. 1,0 m v. 1,2 m</t>
  </si>
  <si>
    <t>7675002</t>
  </si>
  <si>
    <t>ocelová brána dvoukřídlá š. 3,0 m v. 1,2 m</t>
  </si>
  <si>
    <t>998767201R00</t>
  </si>
  <si>
    <t>Přesun hmot pro kovové stavební doplňk. konstrukce v objektech výšky do 6 m</t>
  </si>
  <si>
    <t>50 m vodorovně</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</si>
  <si>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</si>
  <si>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</si>
  <si>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</si>
  <si>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op.zeď : </t>
  </si>
  <si>
    <t>8,00</t>
  </si>
  <si>
    <t>132201219R00</t>
  </si>
  <si>
    <t xml:space="preserve">Hloubení rýh šířky přes 60 do 200 cm příplatek za lepivost, v hornině 3,  </t>
  </si>
  <si>
    <t>180407111R00</t>
  </si>
  <si>
    <t>Položení travního koberce se zalitím koberce po položení , bez dodávky koberce</t>
  </si>
  <si>
    <t xml:space="preserve">altán : </t>
  </si>
  <si>
    <t>12,00</t>
  </si>
  <si>
    <t xml:space="preserve">sklad a kuchyňka : </t>
  </si>
  <si>
    <t>00590010T01</t>
  </si>
  <si>
    <t>Koberec vegetační rozchodníkový (např. GREENDEK)</t>
  </si>
  <si>
    <t>12,00*1,03</t>
  </si>
  <si>
    <t>274321321R00</t>
  </si>
  <si>
    <t>Beton základových pasů železový třídy C 20/25</t>
  </si>
  <si>
    <t>včetně dodávky a uložení betonu, bez výztuže</t>
  </si>
  <si>
    <t>7,50</t>
  </si>
  <si>
    <t>274361821R00</t>
  </si>
  <si>
    <t xml:space="preserve">Výztuž a svařované sítě základových pasů výztuž, z oceli 10505,  ,  </t>
  </si>
  <si>
    <t>821-1</t>
  </si>
  <si>
    <t>1234,10*0,001</t>
  </si>
  <si>
    <t>0,50*0,50*0,70</t>
  </si>
  <si>
    <t>311112330RT3</t>
  </si>
  <si>
    <t>Stěny z betonových bednicích tvárnic a betonu šířky 300 mm, zálivka betonem C20/25</t>
  </si>
  <si>
    <t>(ztracené bednění) z betonových tvárnic a zálivka betonem,</t>
  </si>
  <si>
    <t>51,00</t>
  </si>
  <si>
    <t>318261125RT1</t>
  </si>
  <si>
    <t>Ploty z betonových tvárnic s výztuží a betonovou zálivkou stříška, šířky 400 mm, hladká, přírodní</t>
  </si>
  <si>
    <t>622472112R00</t>
  </si>
  <si>
    <t xml:space="preserve">Omítka vnější stěn z hotových maltových směsí štuková ze suché maltové směsi  stupeň složitosti 1÷2, ručně,  </t>
  </si>
  <si>
    <t>kompletní omítkové souvrství</t>
  </si>
  <si>
    <t>57,00</t>
  </si>
  <si>
    <t>631571010R00</t>
  </si>
  <si>
    <t>Násyp  bez dodávky materiálu  bez určení tloušťky</t>
  </si>
  <si>
    <t>pod mazaniny a dlažby, popř. na plochých střechách, vodorovný nebo ve spádu, s udusáním a urovnáním povrchu,</t>
  </si>
  <si>
    <t>0,75</t>
  </si>
  <si>
    <t>10371520R</t>
  </si>
  <si>
    <t>Substrát střešní, extenzivní, balený</t>
  </si>
  <si>
    <t>0,75*1,01</t>
  </si>
  <si>
    <t>950001</t>
  </si>
  <si>
    <t>kuchyňka pro děti - foliovaná vodovzdorná překližka 2,1 na 1,8 m, prac.deska kompakt, dodávka a montáž</t>
  </si>
  <si>
    <t>998151111R00</t>
  </si>
  <si>
    <t>Přesun hmot pro oplocení a objekty zvláštní, zděné vodorovně do 50 m výšky do 10 m</t>
  </si>
  <si>
    <t>na novostavbách a změnách objektů pro oplocení (815 2 JKSo), objekty zvláštní pro chov živočichů (815 3 JKSO), objekty pozemní různé (815 9 JKSO)</t>
  </si>
  <si>
    <t xml:space="preserve">6,7,8,9,10,11,12,14, : </t>
  </si>
  <si>
    <t>Součet: : 64,86572</t>
  </si>
  <si>
    <t>711482001RZ1</t>
  </si>
  <si>
    <t>Izolace proti tlakové vodě profilovanými fóliemi svislá, jednoduchý mechanický spoj, tloušťka s nopy 8 mm</t>
  </si>
  <si>
    <t>800-711</t>
  </si>
  <si>
    <t>včetně dodávky fólie a doplňků,</t>
  </si>
  <si>
    <t>36,00</t>
  </si>
  <si>
    <t>711823111R00</t>
  </si>
  <si>
    <t>Ochrana konstrukcí nopovou fólií vodorovně,  , bez dodávky fólie</t>
  </si>
  <si>
    <t>283231262R</t>
  </si>
  <si>
    <t>Fólie profilovaná funkce: drenážní; materiál: PE-HD; tl = 1,50 mm; výška nopů = 41 mm; s perforací</t>
  </si>
  <si>
    <t>998711201R00</t>
  </si>
  <si>
    <t>Přesun hmot pro izolace proti vodě svisle do 6 m</t>
  </si>
  <si>
    <t>50 m vodorovně měřeno od těžiště půdorysné plochy skládky do těžiště půdorysné plochy objektu</t>
  </si>
  <si>
    <t>712371801R00</t>
  </si>
  <si>
    <t xml:space="preserve">Povlakové krytiny střech do 10° z termoplastické fólie volně položené,  ,  , bez dodávky fólie,  </t>
  </si>
  <si>
    <t>712391171RZ7</t>
  </si>
  <si>
    <t>Textílie na střechách do 10° podkladní, včetně dodávky netkané sklovláknité textílie plošné hmotnosti 120 g/m2</t>
  </si>
  <si>
    <t>712478001R00</t>
  </si>
  <si>
    <t>Doplňkové konstrukce k povlakovým krytinám do 30° z fólií kačírková lišta z Al plechu, výšky 40 mm, včetně dodávky materiálu</t>
  </si>
  <si>
    <t>283220022R</t>
  </si>
  <si>
    <t>Fólie hladká hydroizolační tl = 1,50 mm; funkce: proti prorůstání; materiál: PVC-P; nosná vložka: skelná rohož</t>
  </si>
  <si>
    <t>16,00*1,03</t>
  </si>
  <si>
    <t>998712201R00</t>
  </si>
  <si>
    <t>Přesun hmot pro povlakové krytiny v objektech výšky do 6 m</t>
  </si>
  <si>
    <t>713131131R00</t>
  </si>
  <si>
    <t>Montáž tepelné izolace stěn lepením</t>
  </si>
  <si>
    <t>800-713</t>
  </si>
  <si>
    <t>283763201R</t>
  </si>
  <si>
    <t>Výrobek izolační pro budovy z extrudovaného polystyrenu (XPS) tvar: deska; tloušťka d = 30,0 mm; OH = 33 kg/m3; lambda = 0,033 W/(m.K); pevnost v tlaku CS 300 kPa</t>
  </si>
  <si>
    <t>57,00*1,03</t>
  </si>
  <si>
    <t>998713201R00</t>
  </si>
  <si>
    <t>Přesun hmot pro izolace tepelné v objektech výšky do 6 m</t>
  </si>
  <si>
    <t>762341220R00</t>
  </si>
  <si>
    <t xml:space="preserve">Montáž bednění z velkoplošných desek na bázi dřeva včetně vyřezání otvorů,  </t>
  </si>
  <si>
    <t>800-762</t>
  </si>
  <si>
    <t>32,00</t>
  </si>
  <si>
    <t>15,20</t>
  </si>
  <si>
    <t>60621719T01</t>
  </si>
  <si>
    <t>Překližka truhlářská bříza tl. 20 mm, vodovzdorná</t>
  </si>
  <si>
    <t>32,00*1,03</t>
  </si>
  <si>
    <t>15,20*1,03</t>
  </si>
  <si>
    <t>998762202R00</t>
  </si>
  <si>
    <t>Přesun hmot pro konstrukce tesařské v objektech výšky do 12 m</t>
  </si>
  <si>
    <t>764323220R00</t>
  </si>
  <si>
    <t>Oplechování z pozinkovaného plechu výroba a montáž oplechování, včetně zhotovení rohů, spojů a dilatací  okapů na střechách s živičnou krytinou a podkladním plechem, rš 250 mm</t>
  </si>
  <si>
    <t>800-764</t>
  </si>
  <si>
    <t>17,00</t>
  </si>
  <si>
    <t>764352201R00</t>
  </si>
  <si>
    <t>Žlaby z pozinkovaného plechu dodávka a montáž žlabů včetně háků, čel, rohů, rovných hrdel a dilatací  podokapních půlkulatých, rš 250 mm</t>
  </si>
  <si>
    <t>12,40</t>
  </si>
  <si>
    <t>5,40</t>
  </si>
  <si>
    <t>764454201R00</t>
  </si>
  <si>
    <t>Odpadní trouby z pozinkovaného plechu dodávka a montáž odpadní trouby z Pz plechu, kruhové včetně zděří, manžet, odboček, kolen, odskoků, výpustí vody a přechodových kusů  průměru 75 mm</t>
  </si>
  <si>
    <t>4,00</t>
  </si>
  <si>
    <t>2,50</t>
  </si>
  <si>
    <t>764711151R00</t>
  </si>
  <si>
    <t xml:space="preserve">Krytina z šablon o rozměru 440x1000 mm, osazená na dřevo, z hliníkového lakovaného plechu, tl. 0,6 mm, dodávka a montáž </t>
  </si>
  <si>
    <t>s úpravou krytiny u okapů, prostupů a výčnělků</t>
  </si>
  <si>
    <t>vč.separační podložky</t>
  </si>
  <si>
    <t>553453101R</t>
  </si>
  <si>
    <t>šablona ocelový plech; povrch polyester, mat; tl. povrch. úpravy 50 µm; š = 510 mm; tl = 0,5 mm</t>
  </si>
  <si>
    <t>17,00*1,03</t>
  </si>
  <si>
    <t>998764201R00</t>
  </si>
  <si>
    <t>Přesun hmot pro konstrukce klempířské v objektech výšky do 6 m</t>
  </si>
  <si>
    <t>767914120R00</t>
  </si>
  <si>
    <t>Montáž oplocení z pletiva rámového na ocelové sloupky, o výšce přes 1,0 do 1,5 m</t>
  </si>
  <si>
    <t>vč.krácení</t>
  </si>
  <si>
    <t>2,50*5</t>
  </si>
  <si>
    <t>2,50*3</t>
  </si>
  <si>
    <t>767920120R00</t>
  </si>
  <si>
    <t>Montáž vrat a vrátek k oplocení osazovaných na sloupky zděné nebo betonové, o ploše jednotlivě přes 2 do 4 m2</t>
  </si>
  <si>
    <t>1,00</t>
  </si>
  <si>
    <t>767990010RAD</t>
  </si>
  <si>
    <t>Ostatní atypické kovové prvky 50 - 100 kg/kus</t>
  </si>
  <si>
    <t>kg</t>
  </si>
  <si>
    <t>AP-PSV</t>
  </si>
  <si>
    <t>1450,00</t>
  </si>
  <si>
    <t>650,00</t>
  </si>
  <si>
    <t>553423861R</t>
  </si>
  <si>
    <t>sloupek plotový ocel; tl. stěny 1,50 mm; pro plot z drátěných panelů; l = 1 700,0 mm; povrch pozink + PE nástřik; příslušenství plastová čepička</t>
  </si>
  <si>
    <t>553424530R</t>
  </si>
  <si>
    <t>panel plotový ocel. drát; d 1 = 4,0 mm; d 2 = 4,0 mm; oka 50 x 200 mm; s prolisem; h = 103,0 cm; l = 250,0 cm; povrch pozink + PE nástřik</t>
  </si>
  <si>
    <t>5,00*1,01</t>
  </si>
  <si>
    <t>3,00*1,01</t>
  </si>
  <si>
    <t>Branka dvoukřídlá pozink rám (jackel) výplň pozink 3D díllce, rozměr dle opěrné zdi (předpokládaný otvor š.1860x v.1160)</t>
  </si>
  <si>
    <t>001</t>
  </si>
  <si>
    <t>Kreslící tabule nástěnná - rozměr 0,8 x 1,5 , vysokotlaký laminát</t>
  </si>
  <si>
    <t>POL3_0</t>
  </si>
  <si>
    <t>HPL 10 mm; bez rámu, ofázování hran, 6 otvorů pr. 10 mm pro</t>
  </si>
  <si>
    <t>montáž vruty na zeď; vč. spojovacího materiálu; barva modrá</t>
  </si>
  <si>
    <t>002</t>
  </si>
  <si>
    <t>Svahová laminátová skluzavka (např. HRAS AGS320) s podestou,</t>
  </si>
  <si>
    <t>přírodní douglaska + HPL, červené klobouky; barva žlutá</t>
  </si>
  <si>
    <t>003</t>
  </si>
  <si>
    <t>Doprava herních prvků a montážníků</t>
  </si>
  <si>
    <t>004</t>
  </si>
  <si>
    <t>Sedací lem pískoviště resp. dopadové plochy (17,5+13,0 m):</t>
  </si>
  <si>
    <t>modřínové fošny 170x35 mm sušené, olejová povrch. úprava</t>
  </si>
  <si>
    <t>vč. podkladního roštu (modřínové hranoly 50x30 mm)</t>
  </si>
  <si>
    <t>a spojovacího materiálu; vč. dopravy</t>
  </si>
  <si>
    <t>184806171</t>
  </si>
  <si>
    <t>Řez keřů netrnitých zmlazením d koruny do 1,5m</t>
  </si>
  <si>
    <t>ks</t>
  </si>
  <si>
    <t>112155315</t>
  </si>
  <si>
    <t>Štěpkování keřového porostu hustého s naložením</t>
  </si>
  <si>
    <t>184911422</t>
  </si>
  <si>
    <t>Mulčování rostlin kůrou tl. do 0,1m svah do 1:2 (36 /stáv.keřový porost/+ 38/plocha bez výs./)</t>
  </si>
  <si>
    <t>182112121</t>
  </si>
  <si>
    <t>Svahování v zářezech v hornině těžitelnosti I skupiny 3 ručně</t>
  </si>
  <si>
    <t>R</t>
  </si>
  <si>
    <t>Vytyčení výsadeb (keře, trvalky)</t>
  </si>
  <si>
    <t>hod</t>
  </si>
  <si>
    <t>183205112</t>
  </si>
  <si>
    <t>Založení záhonu pro výsadbu rostlin v rov. zemina sk. 3</t>
  </si>
  <si>
    <t>183205132</t>
  </si>
  <si>
    <t>Založení záhonu pro výsadbu rostlin ve svahu přes 1:5 do 1:2 zemina sk. 3</t>
  </si>
  <si>
    <t>155131311</t>
  </si>
  <si>
    <t>Zřízení protierozního zpevnění svahů georohoží (kokosovou sítí) sklonu do 1:2 vč. kotvení</t>
  </si>
  <si>
    <t>Zřízení dřevěných zábran (půlkuláče prům. 8 cm)</t>
  </si>
  <si>
    <t>R-položka</t>
  </si>
  <si>
    <t>POL12_1</t>
  </si>
  <si>
    <t>183111213</t>
  </si>
  <si>
    <t>Jamky výměna 50% v hornině1-4 do 0,01m3 rov.</t>
  </si>
  <si>
    <t>183112213</t>
  </si>
  <si>
    <t>Jamky výměna 50% v hornině1-4 do 0,01m3 svah do 1:2</t>
  </si>
  <si>
    <t>184102110</t>
  </si>
  <si>
    <t>Výsadba dřeviny s balem d 0,1 m  rovina</t>
  </si>
  <si>
    <t>184102121</t>
  </si>
  <si>
    <t>Výsadba dřeviny s balem d 0,2 m svah do 1:2</t>
  </si>
  <si>
    <t>184911421</t>
  </si>
  <si>
    <t>Mulčování rostlin kůrou tl. do 0,1m rovina</t>
  </si>
  <si>
    <t>Mulčování rostlin kůrou tl. do 0,1m svah do 1:2</t>
  </si>
  <si>
    <t>185851121</t>
  </si>
  <si>
    <t>Dovoz vody pro zálivku rostlin (58*0,010)</t>
  </si>
  <si>
    <t>183403111</t>
  </si>
  <si>
    <t>Obdělání půdy nakopáním na hl. do 0,1m rovina (10*2)</t>
  </si>
  <si>
    <t>183403211</t>
  </si>
  <si>
    <t>Obdělání půdy nakopáním na hl. do 0,1m svah do 1:2 (14*2)</t>
  </si>
  <si>
    <t>183403132</t>
  </si>
  <si>
    <t>Obdělání půdy rytím rovina</t>
  </si>
  <si>
    <t>183403232</t>
  </si>
  <si>
    <t>Obdělání půdy rytím svah do 1:2</t>
  </si>
  <si>
    <t>183403114</t>
  </si>
  <si>
    <t>Obdělání půdy kultivátorováním rovina (10*2)</t>
  </si>
  <si>
    <t>183403115</t>
  </si>
  <si>
    <t>Obdělání půdy kultivátorováním svah do 1:2 (14*2)</t>
  </si>
  <si>
    <t>183403153</t>
  </si>
  <si>
    <t>Obdělání půdy hrabání rovina (10*2)</t>
  </si>
  <si>
    <t>183403253</t>
  </si>
  <si>
    <t>Obdělání půdy hrabání svah do 1:2(14*2)</t>
  </si>
  <si>
    <t>185802112</t>
  </si>
  <si>
    <t>Hnojení půdy kompostem (24*0,04*1,2)</t>
  </si>
  <si>
    <t>185802113</t>
  </si>
  <si>
    <t>Hnojení půdy umělým hnojivem na široko rovina (Hydrogel 50 g/m2) (10*0,05*0,001)</t>
  </si>
  <si>
    <t>185802123</t>
  </si>
  <si>
    <t>Hnojení půdy umělým hnojivem na široko svah do 1:2 (Hydrogel 50g/m2) (14*0,05*0,001)</t>
  </si>
  <si>
    <t>183211322</t>
  </si>
  <si>
    <t>Výsadba květin krytokořenných d 80-120 mm</t>
  </si>
  <si>
    <t>183211323</t>
  </si>
  <si>
    <t>Výsadba květin krytokořenných d 120-150 mm</t>
  </si>
  <si>
    <t>183211313</t>
  </si>
  <si>
    <t>Výsadba cibulí</t>
  </si>
  <si>
    <t>184911151</t>
  </si>
  <si>
    <t>Mulčování záhonů kamenivem tl. vrstvy do 0,05m rovina</t>
  </si>
  <si>
    <t>Dovoz vody pro zálivku rostlin (158*0,002)</t>
  </si>
  <si>
    <t>Spiraea nipponica ´Snowmound´</t>
  </si>
  <si>
    <t>Symphoricarpos chenaultii ´Hancock´</t>
  </si>
  <si>
    <t>Trvalky (Alchemilla mollis, Geranium sp., Aster sp., Verbena bonariensis, Salvia sp.)</t>
  </si>
  <si>
    <t>Trvalky (Heuchera sp., Echinacea purpurea)</t>
  </si>
  <si>
    <t>005</t>
  </si>
  <si>
    <t>Okrasné trávy (Calamagrostis acutiflora ´Karl Foerster´)</t>
  </si>
  <si>
    <t>006</t>
  </si>
  <si>
    <t>Cibuloviny (Allium aflatunense)</t>
  </si>
  <si>
    <t>007</t>
  </si>
  <si>
    <t>Protierozní kokosová síť 400g/m2 (/14+14/*1,1)</t>
  </si>
  <si>
    <t>008</t>
  </si>
  <si>
    <t>Ocelová skoba pro upevnění protierozní sítě (4 ks/m2) (/14+14/*4)</t>
  </si>
  <si>
    <t>009</t>
  </si>
  <si>
    <t>Dřevěná zábrana - půlkuláč prům. 8 cm hloubkově impreg. vč. kotev. kolíků (/16+3/*1,4)</t>
  </si>
  <si>
    <t>010</t>
  </si>
  <si>
    <t>Hnojivo tablet. NPK (34+24)</t>
  </si>
  <si>
    <t>011</t>
  </si>
  <si>
    <t>Pěstební substrát pro výměnu k rostlinám (58*0,002)</t>
  </si>
  <si>
    <t>012</t>
  </si>
  <si>
    <t>Kůra drcená alt. štěpka (vč. štěpky z příprav. prací: 1,5 m3) (/74+6+14/*0,08/ - 1,5)</t>
  </si>
  <si>
    <t>013</t>
  </si>
  <si>
    <t>Zahradnický kompost pytlovaný (24*0,04)</t>
  </si>
  <si>
    <t>014</t>
  </si>
  <si>
    <t>Půdní kondicionér (hydroabsorbent) (24*0,05)</t>
  </si>
  <si>
    <t>015</t>
  </si>
  <si>
    <t>Drobné drcené kamenivo fr. 16-32 mm (6 cm) (10*0,06*2,0)</t>
  </si>
  <si>
    <t>016</t>
  </si>
  <si>
    <t>Kůra drobně (opakovaně) drcená modřínová (14*0,05)</t>
  </si>
  <si>
    <t>998231411</t>
  </si>
  <si>
    <t>Ruční přesun hmot pro sadovnické úpravy do 100 m</t>
  </si>
  <si>
    <t>Začátek provozního součtu</t>
  </si>
  <si>
    <t xml:space="preserve">  přípojka : </t>
  </si>
  <si>
    <t xml:space="preserve">  (13,00-6,50)*0,80*1,50</t>
  </si>
  <si>
    <t xml:space="preserve">  jámy : </t>
  </si>
  <si>
    <t xml:space="preserve">  2,00*1,00*2,00</t>
  </si>
  <si>
    <t xml:space="preserve">  1,00*1,00*1,50</t>
  </si>
  <si>
    <t xml:space="preserve">  Mezisoučet</t>
  </si>
  <si>
    <t>Konec provozního součtu</t>
  </si>
  <si>
    <t>13,30*0,50</t>
  </si>
  <si>
    <t>132301211R00</t>
  </si>
  <si>
    <t xml:space="preserve">Hloubení rýh šířky přes 60 do 200 cm do 100 m3, v hornině 4, hloubení strojně </t>
  </si>
  <si>
    <t>132301219R00</t>
  </si>
  <si>
    <t xml:space="preserve">Hloubení rýh šířky přes 60 do 200 cm příplatek za lepivost, v hornině 4,  </t>
  </si>
  <si>
    <t>141721101R00</t>
  </si>
  <si>
    <t>Řízené protlačení a vtažení trub PE v hornině 1 - 4 průměru do 110 mm</t>
  </si>
  <si>
    <t>Horizontálně řízené vrtání, vtažení potrubí na principu rozplavování a rozrušování zeminy pomocí vysokotlaké směsi vody a bentonitu. Případné svařování vtahovaného potrubí.</t>
  </si>
  <si>
    <t>161101101R00</t>
  </si>
  <si>
    <t>Svislé přemístění výkopku z horniny 1 až 4, při hloubce výkopu přes 1 do 2,5 m</t>
  </si>
  <si>
    <t>bez naložení do dopravní nádoby, ale s vyprázdněním dopravní nádoby na hromadu nebo na dopravní prostředek,</t>
  </si>
  <si>
    <t>13,30</t>
  </si>
  <si>
    <t xml:space="preserve">ck : </t>
  </si>
  <si>
    <t xml:space="preserve">odpočet : </t>
  </si>
  <si>
    <t>-11,12</t>
  </si>
  <si>
    <t>včetně strojního přemístění materiálu pro zásyp ze vzdálenosti do 10 m od okraje zásypu</t>
  </si>
  <si>
    <t xml:space="preserve">lože : </t>
  </si>
  <si>
    <t>-0,52</t>
  </si>
  <si>
    <t xml:space="preserve">obsyp : </t>
  </si>
  <si>
    <t>-1,66</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</si>
  <si>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</si>
  <si>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</si>
  <si>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</si>
  <si>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(13,00-6,50)*0,80*0,32</t>
  </si>
  <si>
    <t>286136702R</t>
  </si>
  <si>
    <t>Trubka plastová skladba: dvouvrstvá PE 100 RC; de = 90,0 mm; tl. stěny = 8,2 mm; SDR 11,0</t>
  </si>
  <si>
    <t>6,50*1,015</t>
  </si>
  <si>
    <t>583320831R</t>
  </si>
  <si>
    <t>Kamenivo stanovené přírodní; těžené; 0/8; OH = 2,58 Mg/m3; štěrkopísek</t>
  </si>
  <si>
    <t>POL3_1</t>
  </si>
  <si>
    <t>Odkaz na mn. položky pořadí 9 : 1,66400*2</t>
  </si>
  <si>
    <t>451573111R00</t>
  </si>
  <si>
    <t>Lože pod potrubí, stoky a drobné objekty z písku a štěrkopísku  do 65 mm</t>
  </si>
  <si>
    <t>827-1</t>
  </si>
  <si>
    <t>v otevřeném výkopu,</t>
  </si>
  <si>
    <t>(13,00-6,50)*0,80*0,10</t>
  </si>
  <si>
    <t>871151121R00</t>
  </si>
  <si>
    <t>Montáž potrubí z plastických hmot z tlakových trubek polyetylenových, vnějšího průměru 25 mm</t>
  </si>
  <si>
    <t>28613741R</t>
  </si>
  <si>
    <t>Trubka plastová materiál: PE 80; ohebná; de = 25,0 mm; tl. stěny = 2,3 mm; PN 10; SDR 11,0; teplota média do 30 °C</t>
  </si>
  <si>
    <t>13,00*1,015</t>
  </si>
  <si>
    <t>892241111R00</t>
  </si>
  <si>
    <t>Tlakové zkoušky vodovodního potrubí DN do 80 mm</t>
  </si>
  <si>
    <t>přísun, montáže, demontáže a odsunu zkoušecího čerpadla, napuštění tlakovou vodou a dodání vody pro tlakovou zkoušku,</t>
  </si>
  <si>
    <t>892233111R00</t>
  </si>
  <si>
    <t>Proplach a desinfekce vodovodního potrubí DN od 40 do 70 mm</t>
  </si>
  <si>
    <t>napuštění a vypuštění vody, dodání vody a desinfekčního prostředku, náklady na bakteriologický rozbor vody,</t>
  </si>
  <si>
    <t>899721112R00</t>
  </si>
  <si>
    <t>Výstražné fólie výstražná fólie pro vodovod, šířka 30 cm</t>
  </si>
  <si>
    <t>899731113R00</t>
  </si>
  <si>
    <t>Signalizační vodič CYY, 4 mm2</t>
  </si>
  <si>
    <t>89001</t>
  </si>
  <si>
    <t>ventilová šachta s kohoutem, dodávka a montáž</t>
  </si>
  <si>
    <t>89002</t>
  </si>
  <si>
    <t>vodoměrná sestava DN 25, dodávka a montáž</t>
  </si>
  <si>
    <t>89003</t>
  </si>
  <si>
    <t>výtokový kohout DN 15, dodávka a montáž</t>
  </si>
  <si>
    <t>89004</t>
  </si>
  <si>
    <t>uzavírací kohout DN 20, dodávka a montáž</t>
  </si>
  <si>
    <t>998276101R00</t>
  </si>
  <si>
    <t>Přesun hmot pro trubní vedení z trub plastových nebo sklolaminátových v otevřeném výkopu</t>
  </si>
  <si>
    <t>vodovodu nebo kanalizace ražené nebo hloubené (827 1.1, 827 1.9, 827 2.1, 827 2.9), drobných objektů</t>
  </si>
  <si>
    <t xml:space="preserve">5,11,12,13,15,19, : </t>
  </si>
  <si>
    <t>Součet: : 4,35136</t>
  </si>
  <si>
    <t>722200003RAB</t>
  </si>
  <si>
    <t>Vodovod z trub polyetylénových DN 20/2, ochrana potrubí izolačním pouzdrem z pěněného polyetylénu</t>
  </si>
  <si>
    <t>podíl nákladů na armatury, tlaková zkouška, proplach a dezinfekce.</t>
  </si>
  <si>
    <t>vč.armatur</t>
  </si>
  <si>
    <t>725100001RA0</t>
  </si>
  <si>
    <t>Zařizovací předměty - dodávka a montáž umyvadla, baterie, zápachové uzávěrky,, Baterie směšovací páková; použití: dřez; typ: nástěnný; materiál: mosaz; rozteč 130 až 170 mm; povrchová úprava: chrom</t>
  </si>
  <si>
    <t>230193002R00</t>
  </si>
  <si>
    <t>Nasunutí potrubní sekce do chráničky DN 80</t>
  </si>
  <si>
    <t>230194002R00</t>
  </si>
  <si>
    <t>Utěsnění chráničky manžetou DN 80</t>
  </si>
  <si>
    <t>230195005R00</t>
  </si>
  <si>
    <t>Montáž distanční objímky celistvé d 68-82 mm</t>
  </si>
  <si>
    <t>27344383R</t>
  </si>
  <si>
    <t>manžeta těsnicí na chráničky; EPDM; D trubky = 40 mm; D chráničky = 90 mm; DN 32; DN chráničky 80</t>
  </si>
  <si>
    <t>2865350002R</t>
  </si>
  <si>
    <t>objímka distanční PE HD; d potrubí = 32 až 37 mm; h lamely = 35 mm; š = 100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</si>
</sst>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E3801"/>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9" fillId="0" borderId="0" xfId="0" applyNumberFormat="1" applyFont="1" applyAlignment="1">
      <alignment wrapText="1"/>
    </xf>
    <xf numFmtId="0" fontId="18" fillId="0" borderId="18"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7" fillId="0" borderId="18"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0" fontId="18" fillId="0" borderId="0" xfId="0" applyNumberFormat="1" applyFont="1" applyBorder="1" applyAlignment="1">
      <alignment vertical="top" wrapText="1"/>
    </xf>
    <xf numFmtId="165" fontId="17" fillId="4" borderId="0" xfId="0" applyNumberFormat="1" applyFont="1" applyFill="1" applyBorder="1" applyAlignment="1" applyProtection="1">
      <alignment vertical="top" shrinkToFit="1"/>
      <protection locked="0"/>
    </xf>
    <xf numFmtId="0" fontId="17" fillId="0" borderId="0" xfId="0" applyNumberFormat="1" applyFont="1" applyBorder="1" applyAlignment="1">
      <alignment vertical="top" wrapText="1"/>
    </xf>
    <xf numFmtId="0" fontId="18"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165" fontId="21" fillId="0" borderId="0"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sqref="A1:G1"/>
    </sheetView>
  </sheetViews>
  <sheetFormatPr defaultRowHeight="13.2" x14ac:dyDescent="0.25"/>
  <sheetData>
    <row r="1" spans="1:7" x14ac:dyDescent="0.25">
      <c r="A1" s="21" t="s">
        <v>38</v>
      </c>
    </row>
    <row r="2" spans="1:7" ht="57.75" customHeight="1" x14ac:dyDescent="0.25">
      <c r="A2" s="76" t="s">
        <v>39</v>
      </c>
      <c r="B2" s="76"/>
      <c r="C2" s="76"/>
      <c r="D2" s="76"/>
      <c r="E2" s="76"/>
      <c r="F2" s="76"/>
      <c r="G2" s="76"/>
    </row>
  </sheetData>
  <sheetProtection algorithmName="SHA-512" hashValue="cADkJfwPmnlMITwFmzM1B7J/Ktq0lfS42cZoc9RFM8JidWjJ+VKJr4w5iJCAwduWVQrIqZlGIkMtt7m7Siqh7w==" saltValue="vGBTmhZtFAiQSyuQHl6Ig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90"/>
  <sheetViews>
    <sheetView showGridLines="0" tabSelected="1" topLeftCell="B1" zoomScaleNormal="100" zoomScaleSheetLayoutView="75" workbookViewId="0">
      <selection activeCell="L2" sqref="L2"/>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 min="52" max="52" width="94" customWidth="1"/>
  </cols>
  <sheetData>
    <row r="1" spans="1:15" ht="33.75" customHeight="1" x14ac:dyDescent="0.25">
      <c r="A1" s="47" t="s">
        <v>36</v>
      </c>
      <c r="B1" s="77" t="s">
        <v>41</v>
      </c>
      <c r="C1" s="78"/>
      <c r="D1" s="78"/>
      <c r="E1" s="78"/>
      <c r="F1" s="78"/>
      <c r="G1" s="78"/>
      <c r="H1" s="78"/>
      <c r="I1" s="78"/>
      <c r="J1" s="79"/>
    </row>
    <row r="2" spans="1:15" ht="36" customHeight="1" x14ac:dyDescent="0.25">
      <c r="A2" s="2"/>
      <c r="B2" s="111" t="s">
        <v>22</v>
      </c>
      <c r="C2" s="112"/>
      <c r="D2" s="113" t="s">
        <v>43</v>
      </c>
      <c r="E2" s="114" t="s">
        <v>44</v>
      </c>
      <c r="F2" s="115"/>
      <c r="G2" s="115"/>
      <c r="H2" s="115"/>
      <c r="I2" s="115"/>
      <c r="J2" s="116"/>
      <c r="O2" s="1"/>
    </row>
    <row r="3" spans="1:15" ht="27" hidden="1" customHeight="1" x14ac:dyDescent="0.25">
      <c r="A3" s="2"/>
      <c r="B3" s="117"/>
      <c r="C3" s="112"/>
      <c r="D3" s="118"/>
      <c r="E3" s="119"/>
      <c r="F3" s="120"/>
      <c r="G3" s="120"/>
      <c r="H3" s="120"/>
      <c r="I3" s="120"/>
      <c r="J3" s="121"/>
    </row>
    <row r="4" spans="1:15" ht="23.25" customHeight="1" x14ac:dyDescent="0.25">
      <c r="A4" s="2"/>
      <c r="B4" s="122"/>
      <c r="C4" s="123"/>
      <c r="D4" s="124"/>
      <c r="E4" s="125"/>
      <c r="F4" s="125"/>
      <c r="G4" s="125"/>
      <c r="H4" s="125"/>
      <c r="I4" s="125"/>
      <c r="J4" s="126"/>
    </row>
    <row r="5" spans="1:15" ht="24" customHeight="1" x14ac:dyDescent="0.25">
      <c r="A5" s="2"/>
      <c r="B5" s="31" t="s">
        <v>42</v>
      </c>
      <c r="D5" s="92"/>
      <c r="E5" s="93"/>
      <c r="F5" s="93"/>
      <c r="G5" s="93"/>
      <c r="H5" s="18" t="s">
        <v>40</v>
      </c>
      <c r="I5" s="22"/>
      <c r="J5" s="8"/>
    </row>
    <row r="6" spans="1:15" ht="15.75" customHeight="1" x14ac:dyDescent="0.25">
      <c r="A6" s="2"/>
      <c r="B6" s="28"/>
      <c r="C6" s="55"/>
      <c r="D6" s="86"/>
      <c r="E6" s="94"/>
      <c r="F6" s="94"/>
      <c r="G6" s="94"/>
      <c r="H6" s="18" t="s">
        <v>34</v>
      </c>
      <c r="I6" s="22"/>
      <c r="J6" s="8"/>
    </row>
    <row r="7" spans="1:15" ht="15.75" customHeight="1" x14ac:dyDescent="0.25">
      <c r="A7" s="2"/>
      <c r="B7" s="29"/>
      <c r="C7" s="56"/>
      <c r="D7" s="53"/>
      <c r="E7" s="95"/>
      <c r="F7" s="96"/>
      <c r="G7" s="96"/>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127"/>
      <c r="E11" s="127"/>
      <c r="F11" s="127"/>
      <c r="G11" s="127"/>
      <c r="H11" s="18" t="s">
        <v>40</v>
      </c>
      <c r="I11" s="132"/>
      <c r="J11" s="8"/>
    </row>
    <row r="12" spans="1:15" ht="15.75" customHeight="1" x14ac:dyDescent="0.25">
      <c r="A12" s="2"/>
      <c r="B12" s="28"/>
      <c r="C12" s="55"/>
      <c r="D12" s="128"/>
      <c r="E12" s="128"/>
      <c r="F12" s="128"/>
      <c r="G12" s="128"/>
      <c r="H12" s="18" t="s">
        <v>34</v>
      </c>
      <c r="I12" s="132"/>
      <c r="J12" s="8"/>
    </row>
    <row r="13" spans="1:15" ht="15.75" customHeight="1" x14ac:dyDescent="0.25">
      <c r="A13" s="2"/>
      <c r="B13" s="29"/>
      <c r="C13" s="56"/>
      <c r="D13" s="131"/>
      <c r="E13" s="129"/>
      <c r="F13" s="130"/>
      <c r="G13" s="130"/>
      <c r="H13" s="19"/>
      <c r="I13" s="23"/>
      <c r="J13" s="34"/>
    </row>
    <row r="14" spans="1:15" ht="24" customHeight="1" x14ac:dyDescent="0.25">
      <c r="A14" s="2"/>
      <c r="B14" s="43" t="s">
        <v>21</v>
      </c>
      <c r="C14" s="58"/>
      <c r="D14" s="59"/>
      <c r="E14" s="60"/>
      <c r="F14" s="44"/>
      <c r="G14" s="44"/>
      <c r="H14" s="45"/>
      <c r="I14" s="44"/>
      <c r="J14" s="46"/>
    </row>
    <row r="15" spans="1:15" ht="32.25" customHeight="1" x14ac:dyDescent="0.25">
      <c r="A15" s="2"/>
      <c r="B15" s="35" t="s">
        <v>32</v>
      </c>
      <c r="C15" s="61"/>
      <c r="D15" s="54"/>
      <c r="E15" s="87"/>
      <c r="F15" s="87"/>
      <c r="G15" s="88"/>
      <c r="H15" s="88"/>
      <c r="I15" s="88" t="s">
        <v>29</v>
      </c>
      <c r="J15" s="89"/>
    </row>
    <row r="16" spans="1:15" ht="23.25" customHeight="1" x14ac:dyDescent="0.25">
      <c r="A16" s="196" t="s">
        <v>24</v>
      </c>
      <c r="B16" s="38" t="s">
        <v>24</v>
      </c>
      <c r="C16" s="62"/>
      <c r="D16" s="63"/>
      <c r="E16" s="83"/>
      <c r="F16" s="84"/>
      <c r="G16" s="83"/>
      <c r="H16" s="84"/>
      <c r="I16" s="83">
        <f>SUMIF(F148:F186,A16,I148:I186)+SUMIF(F148:F186,"PSU",I148:I186)</f>
        <v>0</v>
      </c>
      <c r="J16" s="85"/>
    </row>
    <row r="17" spans="1:10" ht="23.25" customHeight="1" x14ac:dyDescent="0.25">
      <c r="A17" s="196" t="s">
        <v>25</v>
      </c>
      <c r="B17" s="38" t="s">
        <v>25</v>
      </c>
      <c r="C17" s="62"/>
      <c r="D17" s="63"/>
      <c r="E17" s="83"/>
      <c r="F17" s="84"/>
      <c r="G17" s="83"/>
      <c r="H17" s="84"/>
      <c r="I17" s="83">
        <f>SUMIF(F148:F186,A17,I148:I186)</f>
        <v>0</v>
      </c>
      <c r="J17" s="85"/>
    </row>
    <row r="18" spans="1:10" ht="23.25" customHeight="1" x14ac:dyDescent="0.25">
      <c r="A18" s="196" t="s">
        <v>26</v>
      </c>
      <c r="B18" s="38" t="s">
        <v>26</v>
      </c>
      <c r="C18" s="62"/>
      <c r="D18" s="63"/>
      <c r="E18" s="83"/>
      <c r="F18" s="84"/>
      <c r="G18" s="83"/>
      <c r="H18" s="84"/>
      <c r="I18" s="83">
        <f>SUMIF(F148:F186,A18,I148:I186)</f>
        <v>0</v>
      </c>
      <c r="J18" s="85"/>
    </row>
    <row r="19" spans="1:10" ht="23.25" customHeight="1" x14ac:dyDescent="0.25">
      <c r="A19" s="196" t="s">
        <v>201</v>
      </c>
      <c r="B19" s="38" t="s">
        <v>27</v>
      </c>
      <c r="C19" s="62"/>
      <c r="D19" s="63"/>
      <c r="E19" s="83"/>
      <c r="F19" s="84"/>
      <c r="G19" s="83"/>
      <c r="H19" s="84"/>
      <c r="I19" s="83">
        <f>SUMIF(F148:F186,A19,I148:I186)</f>
        <v>0</v>
      </c>
      <c r="J19" s="85"/>
    </row>
    <row r="20" spans="1:10" ht="23.25" customHeight="1" x14ac:dyDescent="0.25">
      <c r="A20" s="196" t="s">
        <v>202</v>
      </c>
      <c r="B20" s="38" t="s">
        <v>28</v>
      </c>
      <c r="C20" s="62"/>
      <c r="D20" s="63"/>
      <c r="E20" s="83"/>
      <c r="F20" s="84"/>
      <c r="G20" s="83"/>
      <c r="H20" s="84"/>
      <c r="I20" s="83">
        <f>SUMIF(F148:F186,A20,I148:I186)</f>
        <v>0</v>
      </c>
      <c r="J20" s="85"/>
    </row>
    <row r="21" spans="1:10" ht="23.25" customHeight="1" x14ac:dyDescent="0.25">
      <c r="A21" s="2"/>
      <c r="B21" s="48" t="s">
        <v>29</v>
      </c>
      <c r="C21" s="64"/>
      <c r="D21" s="65"/>
      <c r="E21" s="90"/>
      <c r="F21" s="91"/>
      <c r="G21" s="90"/>
      <c r="H21" s="91"/>
      <c r="I21" s="90">
        <f>SUM(I16:J20)</f>
        <v>0</v>
      </c>
      <c r="J21" s="102"/>
    </row>
    <row r="22" spans="1:10" ht="33" customHeight="1" x14ac:dyDescent="0.25">
      <c r="A22" s="2"/>
      <c r="B22" s="42" t="s">
        <v>33</v>
      </c>
      <c r="C22" s="62"/>
      <c r="D22" s="63"/>
      <c r="E22" s="66"/>
      <c r="F22" s="39"/>
      <c r="G22" s="33"/>
      <c r="H22" s="33"/>
      <c r="I22" s="33"/>
      <c r="J22" s="40"/>
    </row>
    <row r="23" spans="1:10" ht="23.25" customHeight="1" x14ac:dyDescent="0.25">
      <c r="A23" s="2">
        <f>ZakladDPHSni*SazbaDPH1/100</f>
        <v>0</v>
      </c>
      <c r="B23" s="38" t="s">
        <v>12</v>
      </c>
      <c r="C23" s="62"/>
      <c r="D23" s="63"/>
      <c r="E23" s="67">
        <v>12</v>
      </c>
      <c r="F23" s="39" t="s">
        <v>0</v>
      </c>
      <c r="G23" s="100">
        <f>ZakladDPHSniVypocet</f>
        <v>0</v>
      </c>
      <c r="H23" s="101"/>
      <c r="I23" s="101"/>
      <c r="J23" s="40" t="str">
        <f t="shared" ref="J23:J28" si="0">Mena</f>
        <v>CZK</v>
      </c>
    </row>
    <row r="24" spans="1:10" ht="23.25" customHeight="1" x14ac:dyDescent="0.25">
      <c r="A24" s="2">
        <f>(A23-INT(A23))*100</f>
        <v>0</v>
      </c>
      <c r="B24" s="38" t="s">
        <v>13</v>
      </c>
      <c r="C24" s="62"/>
      <c r="D24" s="63"/>
      <c r="E24" s="67">
        <f>SazbaDPH1</f>
        <v>12</v>
      </c>
      <c r="F24" s="39" t="s">
        <v>0</v>
      </c>
      <c r="G24" s="98">
        <f>A23</f>
        <v>0</v>
      </c>
      <c r="H24" s="99"/>
      <c r="I24" s="99"/>
      <c r="J24" s="40" t="str">
        <f t="shared" si="0"/>
        <v>CZK</v>
      </c>
    </row>
    <row r="25" spans="1:10" ht="23.25" customHeight="1" x14ac:dyDescent="0.25">
      <c r="A25" s="2">
        <f>ZakladDPHZakl*SazbaDPH2/100</f>
        <v>0</v>
      </c>
      <c r="B25" s="38" t="s">
        <v>14</v>
      </c>
      <c r="C25" s="62"/>
      <c r="D25" s="63"/>
      <c r="E25" s="67">
        <v>21</v>
      </c>
      <c r="F25" s="39" t="s">
        <v>0</v>
      </c>
      <c r="G25" s="100">
        <f>ZakladDPHZaklVypocet</f>
        <v>0</v>
      </c>
      <c r="H25" s="101"/>
      <c r="I25" s="101"/>
      <c r="J25" s="40" t="str">
        <f t="shared" si="0"/>
        <v>CZK</v>
      </c>
    </row>
    <row r="26" spans="1:10" ht="23.25" customHeight="1" x14ac:dyDescent="0.25">
      <c r="A26" s="2">
        <f>(A25-INT(A25))*100</f>
        <v>0</v>
      </c>
      <c r="B26" s="32" t="s">
        <v>15</v>
      </c>
      <c r="C26" s="68"/>
      <c r="D26" s="54"/>
      <c r="E26" s="69">
        <f>SazbaDPH2</f>
        <v>21</v>
      </c>
      <c r="F26" s="30" t="s">
        <v>0</v>
      </c>
      <c r="G26" s="80">
        <f>A25</f>
        <v>0</v>
      </c>
      <c r="H26" s="81"/>
      <c r="I26" s="81"/>
      <c r="J26" s="37" t="str">
        <f t="shared" si="0"/>
        <v>CZK</v>
      </c>
    </row>
    <row r="27" spans="1:10" ht="23.25" customHeight="1" thickBot="1" x14ac:dyDescent="0.3">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3">
      <c r="A28" s="2"/>
      <c r="B28" s="163" t="s">
        <v>23</v>
      </c>
      <c r="C28" s="164"/>
      <c r="D28" s="164"/>
      <c r="E28" s="165"/>
      <c r="F28" s="166"/>
      <c r="G28" s="167">
        <f>ZakladDPHSniVypocet+ZakladDPHZaklVypocet</f>
        <v>0</v>
      </c>
      <c r="H28" s="167"/>
      <c r="I28" s="167"/>
      <c r="J28" s="168" t="str">
        <f t="shared" si="0"/>
        <v>CZK</v>
      </c>
    </row>
    <row r="29" spans="1:10" ht="27.75" customHeight="1" thickBot="1" x14ac:dyDescent="0.3">
      <c r="A29" s="2">
        <f>(A27-INT(A27))*100</f>
        <v>0</v>
      </c>
      <c r="B29" s="163" t="s">
        <v>35</v>
      </c>
      <c r="C29" s="169"/>
      <c r="D29" s="169"/>
      <c r="E29" s="169"/>
      <c r="F29" s="170"/>
      <c r="G29" s="171">
        <f>A27</f>
        <v>0</v>
      </c>
      <c r="H29" s="171"/>
      <c r="I29" s="171"/>
      <c r="J29" s="172" t="s">
        <v>65</v>
      </c>
    </row>
    <row r="30" spans="1:10" ht="12.75" customHeight="1" x14ac:dyDescent="0.25">
      <c r="A30" s="2"/>
      <c r="B30" s="2"/>
      <c r="J30" s="9"/>
    </row>
    <row r="31" spans="1:10" ht="30" customHeight="1" x14ac:dyDescent="0.25">
      <c r="A31" s="2"/>
      <c r="B31" s="2"/>
      <c r="J31" s="9"/>
    </row>
    <row r="32" spans="1:10" ht="18.75" customHeight="1" x14ac:dyDescent="0.25">
      <c r="A32" s="2"/>
      <c r="B32" s="17"/>
      <c r="C32" s="72" t="s">
        <v>11</v>
      </c>
      <c r="D32" s="73"/>
      <c r="E32" s="73"/>
      <c r="F32" s="15" t="s">
        <v>10</v>
      </c>
      <c r="G32" s="26"/>
      <c r="H32" s="27"/>
      <c r="I32" s="26"/>
      <c r="J32" s="9"/>
    </row>
    <row r="33" spans="1:10" ht="47.25" customHeight="1" x14ac:dyDescent="0.25">
      <c r="A33" s="2"/>
      <c r="B33" s="2"/>
      <c r="J33" s="9"/>
    </row>
    <row r="34" spans="1:10" s="21" customFormat="1" ht="18.75" customHeight="1" x14ac:dyDescent="0.25">
      <c r="A34" s="20"/>
      <c r="B34" s="20"/>
      <c r="C34" s="74"/>
      <c r="D34" s="103"/>
      <c r="E34" s="104"/>
      <c r="G34" s="105"/>
      <c r="H34" s="106"/>
      <c r="I34" s="106"/>
      <c r="J34" s="25"/>
    </row>
    <row r="35" spans="1:10" ht="12.75" customHeight="1" x14ac:dyDescent="0.25">
      <c r="A35" s="2"/>
      <c r="B35" s="2"/>
      <c r="D35" s="97" t="s">
        <v>2</v>
      </c>
      <c r="E35" s="97"/>
      <c r="H35" s="10" t="s">
        <v>3</v>
      </c>
      <c r="J35" s="9"/>
    </row>
    <row r="36" spans="1:10" ht="13.5" customHeight="1" thickBot="1" x14ac:dyDescent="0.3">
      <c r="A36" s="11"/>
      <c r="B36" s="11"/>
      <c r="C36" s="75"/>
      <c r="D36" s="75"/>
      <c r="E36" s="75"/>
      <c r="F36" s="12"/>
      <c r="G36" s="12"/>
      <c r="H36" s="12"/>
      <c r="I36" s="12"/>
      <c r="J36" s="13"/>
    </row>
    <row r="37" spans="1:10" ht="27" customHeight="1" x14ac:dyDescent="0.25">
      <c r="B37" s="135" t="s">
        <v>16</v>
      </c>
      <c r="C37" s="136"/>
      <c r="D37" s="136"/>
      <c r="E37" s="136"/>
      <c r="F37" s="137"/>
      <c r="G37" s="137"/>
      <c r="H37" s="137"/>
      <c r="I37" s="137"/>
      <c r="J37" s="138"/>
    </row>
    <row r="38" spans="1:10" ht="25.5" customHeight="1" x14ac:dyDescent="0.25">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5">
      <c r="A39" s="134">
        <v>1</v>
      </c>
      <c r="B39" s="144" t="s">
        <v>45</v>
      </c>
      <c r="C39" s="145"/>
      <c r="D39" s="145"/>
      <c r="E39" s="145"/>
      <c r="F39" s="146">
        <f>'00 01 Naklady'!AE25+'SO 01 01 Pol'!AE92+'SO 02 01 Pol'!AE233+'SO 03 01 Pol'!AE171+'SO 04 01 Pol'!AE20+'SO 05 01 Pol'!AE67+'SO 06 01 Pol'!AE94</f>
        <v>0</v>
      </c>
      <c r="G39" s="147">
        <f>'00 01 Naklady'!AF25+'SO 01 01 Pol'!AF92+'SO 02 01 Pol'!AF233+'SO 03 01 Pol'!AF171+'SO 04 01 Pol'!AF20+'SO 05 01 Pol'!AF67+'SO 06 01 Pol'!AF94</f>
        <v>0</v>
      </c>
      <c r="H39" s="148">
        <f>(F39*SazbaDPH1/100)+(G39*SazbaDPH2/100)</f>
        <v>0</v>
      </c>
      <c r="I39" s="148">
        <f>F39+G39+H39</f>
        <v>0</v>
      </c>
      <c r="J39" s="149" t="str">
        <f>IF(CenaCelkemVypocet=0,"",I39/CenaCelkemVypocet*100)</f>
        <v/>
      </c>
    </row>
    <row r="40" spans="1:10" ht="25.5" customHeight="1" x14ac:dyDescent="0.25">
      <c r="A40" s="134">
        <v>2</v>
      </c>
      <c r="B40" s="150"/>
      <c r="C40" s="151" t="s">
        <v>46</v>
      </c>
      <c r="D40" s="151"/>
      <c r="E40" s="151"/>
      <c r="F40" s="152">
        <f>'00 01 Naklady'!AE25</f>
        <v>0</v>
      </c>
      <c r="G40" s="153">
        <f>'00 01 Naklady'!AF25</f>
        <v>0</v>
      </c>
      <c r="H40" s="153">
        <f>(F40*SazbaDPH1/100)+(G40*SazbaDPH2/100)</f>
        <v>0</v>
      </c>
      <c r="I40" s="153">
        <f>F40+G40+H40</f>
        <v>0</v>
      </c>
      <c r="J40" s="154" t="str">
        <f>IF(CenaCelkemVypocet=0,"",I40/CenaCelkemVypocet*100)</f>
        <v/>
      </c>
    </row>
    <row r="41" spans="1:10" ht="25.5" customHeight="1" x14ac:dyDescent="0.25">
      <c r="A41" s="134">
        <v>3</v>
      </c>
      <c r="B41" s="155" t="s">
        <v>47</v>
      </c>
      <c r="C41" s="145" t="s">
        <v>48</v>
      </c>
      <c r="D41" s="145"/>
      <c r="E41" s="145"/>
      <c r="F41" s="156">
        <f>'00 01 Naklady'!AE25</f>
        <v>0</v>
      </c>
      <c r="G41" s="148">
        <f>'00 01 Naklady'!AF25</f>
        <v>0</v>
      </c>
      <c r="H41" s="148">
        <f>(F41*SazbaDPH1/100)+(G41*SazbaDPH2/100)</f>
        <v>0</v>
      </c>
      <c r="I41" s="148">
        <f>F41+G41+H41</f>
        <v>0</v>
      </c>
      <c r="J41" s="149" t="str">
        <f>IF(CenaCelkemVypocet=0,"",I41/CenaCelkemVypocet*100)</f>
        <v/>
      </c>
    </row>
    <row r="42" spans="1:10" ht="25.5" customHeight="1" x14ac:dyDescent="0.25">
      <c r="A42" s="134">
        <v>2</v>
      </c>
      <c r="B42" s="150"/>
      <c r="C42" s="151" t="s">
        <v>49</v>
      </c>
      <c r="D42" s="151"/>
      <c r="E42" s="151"/>
      <c r="F42" s="152"/>
      <c r="G42" s="153"/>
      <c r="H42" s="153">
        <f>(F42*SazbaDPH1/100)+(G42*SazbaDPH2/100)</f>
        <v>0</v>
      </c>
      <c r="I42" s="153"/>
      <c r="J42" s="154"/>
    </row>
    <row r="43" spans="1:10" ht="25.5" customHeight="1" x14ac:dyDescent="0.25">
      <c r="A43" s="134">
        <v>2</v>
      </c>
      <c r="B43" s="150" t="s">
        <v>50</v>
      </c>
      <c r="C43" s="151" t="s">
        <v>51</v>
      </c>
      <c r="D43" s="151"/>
      <c r="E43" s="151"/>
      <c r="F43" s="152">
        <f>'SO 01 01 Pol'!AE92</f>
        <v>0</v>
      </c>
      <c r="G43" s="153">
        <f>'SO 01 01 Pol'!AF92</f>
        <v>0</v>
      </c>
      <c r="H43" s="153">
        <f>(F43*SazbaDPH1/100)+(G43*SazbaDPH2/100)</f>
        <v>0</v>
      </c>
      <c r="I43" s="153">
        <f>F43+G43+H43</f>
        <v>0</v>
      </c>
      <c r="J43" s="154" t="str">
        <f>IF(CenaCelkemVypocet=0,"",I43/CenaCelkemVypocet*100)</f>
        <v/>
      </c>
    </row>
    <row r="44" spans="1:10" ht="25.5" customHeight="1" x14ac:dyDescent="0.25">
      <c r="A44" s="134">
        <v>3</v>
      </c>
      <c r="B44" s="155" t="s">
        <v>47</v>
      </c>
      <c r="C44" s="145" t="s">
        <v>52</v>
      </c>
      <c r="D44" s="145"/>
      <c r="E44" s="145"/>
      <c r="F44" s="156">
        <f>'SO 01 01 Pol'!AE92</f>
        <v>0</v>
      </c>
      <c r="G44" s="148">
        <f>'SO 01 01 Pol'!AF92</f>
        <v>0</v>
      </c>
      <c r="H44" s="148">
        <f>(F44*SazbaDPH1/100)+(G44*SazbaDPH2/100)</f>
        <v>0</v>
      </c>
      <c r="I44" s="148">
        <f>F44+G44+H44</f>
        <v>0</v>
      </c>
      <c r="J44" s="149" t="str">
        <f>IF(CenaCelkemVypocet=0,"",I44/CenaCelkemVypocet*100)</f>
        <v/>
      </c>
    </row>
    <row r="45" spans="1:10" ht="25.5" customHeight="1" x14ac:dyDescent="0.25">
      <c r="A45" s="134">
        <v>2</v>
      </c>
      <c r="B45" s="150" t="s">
        <v>53</v>
      </c>
      <c r="C45" s="151" t="s">
        <v>54</v>
      </c>
      <c r="D45" s="151"/>
      <c r="E45" s="151"/>
      <c r="F45" s="152">
        <f>'SO 02 01 Pol'!AE233</f>
        <v>0</v>
      </c>
      <c r="G45" s="153">
        <f>'SO 02 01 Pol'!AF233</f>
        <v>0</v>
      </c>
      <c r="H45" s="153">
        <f>(F45*SazbaDPH1/100)+(G45*SazbaDPH2/100)</f>
        <v>0</v>
      </c>
      <c r="I45" s="153">
        <f>F45+G45+H45</f>
        <v>0</v>
      </c>
      <c r="J45" s="154" t="str">
        <f>IF(CenaCelkemVypocet=0,"",I45/CenaCelkemVypocet*100)</f>
        <v/>
      </c>
    </row>
    <row r="46" spans="1:10" ht="25.5" customHeight="1" x14ac:dyDescent="0.25">
      <c r="A46" s="134">
        <v>3</v>
      </c>
      <c r="B46" s="155" t="s">
        <v>47</v>
      </c>
      <c r="C46" s="145" t="s">
        <v>52</v>
      </c>
      <c r="D46" s="145"/>
      <c r="E46" s="145"/>
      <c r="F46" s="156">
        <f>'SO 02 01 Pol'!AE233</f>
        <v>0</v>
      </c>
      <c r="G46" s="148">
        <f>'SO 02 01 Pol'!AF233</f>
        <v>0</v>
      </c>
      <c r="H46" s="148">
        <f>(F46*SazbaDPH1/100)+(G46*SazbaDPH2/100)</f>
        <v>0</v>
      </c>
      <c r="I46" s="148">
        <f>F46+G46+H46</f>
        <v>0</v>
      </c>
      <c r="J46" s="149" t="str">
        <f>IF(CenaCelkemVypocet=0,"",I46/CenaCelkemVypocet*100)</f>
        <v/>
      </c>
    </row>
    <row r="47" spans="1:10" ht="25.5" customHeight="1" x14ac:dyDescent="0.25">
      <c r="A47" s="134">
        <v>2</v>
      </c>
      <c r="B47" s="150" t="s">
        <v>55</v>
      </c>
      <c r="C47" s="151" t="s">
        <v>56</v>
      </c>
      <c r="D47" s="151"/>
      <c r="E47" s="151"/>
      <c r="F47" s="152">
        <f>'SO 03 01 Pol'!AE171</f>
        <v>0</v>
      </c>
      <c r="G47" s="153">
        <f>'SO 03 01 Pol'!AF171</f>
        <v>0</v>
      </c>
      <c r="H47" s="153">
        <f>(F47*SazbaDPH1/100)+(G47*SazbaDPH2/100)</f>
        <v>0</v>
      </c>
      <c r="I47" s="153">
        <f>F47+G47+H47</f>
        <v>0</v>
      </c>
      <c r="J47" s="154" t="str">
        <f>IF(CenaCelkemVypocet=0,"",I47/CenaCelkemVypocet*100)</f>
        <v/>
      </c>
    </row>
    <row r="48" spans="1:10" ht="25.5" customHeight="1" x14ac:dyDescent="0.25">
      <c r="A48" s="134">
        <v>3</v>
      </c>
      <c r="B48" s="155" t="s">
        <v>47</v>
      </c>
      <c r="C48" s="145" t="s">
        <v>52</v>
      </c>
      <c r="D48" s="145"/>
      <c r="E48" s="145"/>
      <c r="F48" s="156">
        <f>'SO 03 01 Pol'!AE171</f>
        <v>0</v>
      </c>
      <c r="G48" s="148">
        <f>'SO 03 01 Pol'!AF171</f>
        <v>0</v>
      </c>
      <c r="H48" s="148">
        <f>(F48*SazbaDPH1/100)+(G48*SazbaDPH2/100)</f>
        <v>0</v>
      </c>
      <c r="I48" s="148">
        <f>F48+G48+H48</f>
        <v>0</v>
      </c>
      <c r="J48" s="149" t="str">
        <f>IF(CenaCelkemVypocet=0,"",I48/CenaCelkemVypocet*100)</f>
        <v/>
      </c>
    </row>
    <row r="49" spans="1:52" ht="25.5" customHeight="1" x14ac:dyDescent="0.25">
      <c r="A49" s="134">
        <v>2</v>
      </c>
      <c r="B49" s="150" t="s">
        <v>57</v>
      </c>
      <c r="C49" s="151" t="s">
        <v>58</v>
      </c>
      <c r="D49" s="151"/>
      <c r="E49" s="151"/>
      <c r="F49" s="152">
        <f>'SO 04 01 Pol'!AE20</f>
        <v>0</v>
      </c>
      <c r="G49" s="153">
        <f>'SO 04 01 Pol'!AF20</f>
        <v>0</v>
      </c>
      <c r="H49" s="153">
        <f>(F49*SazbaDPH1/100)+(G49*SazbaDPH2/100)</f>
        <v>0</v>
      </c>
      <c r="I49" s="153">
        <f>F49+G49+H49</f>
        <v>0</v>
      </c>
      <c r="J49" s="154" t="str">
        <f>IF(CenaCelkemVypocet=0,"",I49/CenaCelkemVypocet*100)</f>
        <v/>
      </c>
    </row>
    <row r="50" spans="1:52" ht="25.5" customHeight="1" x14ac:dyDescent="0.25">
      <c r="A50" s="134">
        <v>3</v>
      </c>
      <c r="B50" s="155" t="s">
        <v>47</v>
      </c>
      <c r="C50" s="145" t="s">
        <v>59</v>
      </c>
      <c r="D50" s="145"/>
      <c r="E50" s="145"/>
      <c r="F50" s="156">
        <f>'SO 04 01 Pol'!AE20</f>
        <v>0</v>
      </c>
      <c r="G50" s="148">
        <f>'SO 04 01 Pol'!AF20</f>
        <v>0</v>
      </c>
      <c r="H50" s="148">
        <f>(F50*SazbaDPH1/100)+(G50*SazbaDPH2/100)</f>
        <v>0</v>
      </c>
      <c r="I50" s="148">
        <f>F50+G50+H50</f>
        <v>0</v>
      </c>
      <c r="J50" s="149" t="str">
        <f>IF(CenaCelkemVypocet=0,"",I50/CenaCelkemVypocet*100)</f>
        <v/>
      </c>
    </row>
    <row r="51" spans="1:52" ht="25.5" customHeight="1" x14ac:dyDescent="0.25">
      <c r="A51" s="134">
        <v>2</v>
      </c>
      <c r="B51" s="150" t="s">
        <v>60</v>
      </c>
      <c r="C51" s="151" t="s">
        <v>61</v>
      </c>
      <c r="D51" s="151"/>
      <c r="E51" s="151"/>
      <c r="F51" s="152">
        <f>'SO 05 01 Pol'!AE67</f>
        <v>0</v>
      </c>
      <c r="G51" s="153">
        <f>'SO 05 01 Pol'!AF67</f>
        <v>0</v>
      </c>
      <c r="H51" s="153">
        <f>(F51*SazbaDPH1/100)+(G51*SazbaDPH2/100)</f>
        <v>0</v>
      </c>
      <c r="I51" s="153">
        <f>F51+G51+H51</f>
        <v>0</v>
      </c>
      <c r="J51" s="154" t="str">
        <f>IF(CenaCelkemVypocet=0,"",I51/CenaCelkemVypocet*100)</f>
        <v/>
      </c>
    </row>
    <row r="52" spans="1:52" ht="25.5" customHeight="1" x14ac:dyDescent="0.25">
      <c r="A52" s="134">
        <v>3</v>
      </c>
      <c r="B52" s="155" t="s">
        <v>47</v>
      </c>
      <c r="C52" s="145" t="s">
        <v>59</v>
      </c>
      <c r="D52" s="145"/>
      <c r="E52" s="145"/>
      <c r="F52" s="156">
        <f>'SO 05 01 Pol'!AE67</f>
        <v>0</v>
      </c>
      <c r="G52" s="148">
        <f>'SO 05 01 Pol'!AF67</f>
        <v>0</v>
      </c>
      <c r="H52" s="148">
        <f>(F52*SazbaDPH1/100)+(G52*SazbaDPH2/100)</f>
        <v>0</v>
      </c>
      <c r="I52" s="148">
        <f>F52+G52+H52</f>
        <v>0</v>
      </c>
      <c r="J52" s="149" t="str">
        <f>IF(CenaCelkemVypocet=0,"",I52/CenaCelkemVypocet*100)</f>
        <v/>
      </c>
    </row>
    <row r="53" spans="1:52" ht="25.5" customHeight="1" x14ac:dyDescent="0.25">
      <c r="A53" s="134">
        <v>2</v>
      </c>
      <c r="B53" s="150" t="s">
        <v>62</v>
      </c>
      <c r="C53" s="151" t="s">
        <v>63</v>
      </c>
      <c r="D53" s="151"/>
      <c r="E53" s="151"/>
      <c r="F53" s="152">
        <f>'SO 06 01 Pol'!AE94</f>
        <v>0</v>
      </c>
      <c r="G53" s="153">
        <f>'SO 06 01 Pol'!AF94</f>
        <v>0</v>
      </c>
      <c r="H53" s="153">
        <f>(F53*SazbaDPH1/100)+(G53*SazbaDPH2/100)</f>
        <v>0</v>
      </c>
      <c r="I53" s="153">
        <f>F53+G53+H53</f>
        <v>0</v>
      </c>
      <c r="J53" s="154" t="str">
        <f>IF(CenaCelkemVypocet=0,"",I53/CenaCelkemVypocet*100)</f>
        <v/>
      </c>
    </row>
    <row r="54" spans="1:52" ht="25.5" customHeight="1" x14ac:dyDescent="0.25">
      <c r="A54" s="134">
        <v>3</v>
      </c>
      <c r="B54" s="155" t="s">
        <v>47</v>
      </c>
      <c r="C54" s="145" t="s">
        <v>52</v>
      </c>
      <c r="D54" s="145"/>
      <c r="E54" s="145"/>
      <c r="F54" s="156">
        <f>'SO 06 01 Pol'!AE94</f>
        <v>0</v>
      </c>
      <c r="G54" s="148">
        <f>'SO 06 01 Pol'!AF94</f>
        <v>0</v>
      </c>
      <c r="H54" s="148">
        <f>(F54*SazbaDPH1/100)+(G54*SazbaDPH2/100)</f>
        <v>0</v>
      </c>
      <c r="I54" s="148">
        <f>F54+G54+H54</f>
        <v>0</v>
      </c>
      <c r="J54" s="149" t="str">
        <f>IF(CenaCelkemVypocet=0,"",I54/CenaCelkemVypocet*100)</f>
        <v/>
      </c>
    </row>
    <row r="55" spans="1:52" ht="25.5" customHeight="1" x14ac:dyDescent="0.25">
      <c r="A55" s="134"/>
      <c r="B55" s="157" t="s">
        <v>64</v>
      </c>
      <c r="C55" s="158"/>
      <c r="D55" s="158"/>
      <c r="E55" s="159"/>
      <c r="F55" s="160">
        <f>SUMIF(A39:A54,"=1",F39:F54)</f>
        <v>0</v>
      </c>
      <c r="G55" s="161">
        <f>SUMIF(A39:A54,"=1",G39:G54)</f>
        <v>0</v>
      </c>
      <c r="H55" s="161">
        <f>SUMIF(A39:A54,"=1",H39:H54)</f>
        <v>0</v>
      </c>
      <c r="I55" s="161">
        <f>SUMIF(A39:A54,"=1",I39:I54)</f>
        <v>0</v>
      </c>
      <c r="J55" s="162">
        <f>SUMIF(A39:A54,"=1",J39:J54)</f>
        <v>0</v>
      </c>
    </row>
    <row r="57" spans="1:52" x14ac:dyDescent="0.25">
      <c r="A57" t="s">
        <v>66</v>
      </c>
      <c r="B57" t="s">
        <v>67</v>
      </c>
    </row>
    <row r="58" spans="1:52" x14ac:dyDescent="0.25">
      <c r="B58" s="174" t="s">
        <v>68</v>
      </c>
      <c r="C58" s="174"/>
      <c r="D58" s="174"/>
      <c r="E58" s="174"/>
      <c r="F58" s="174"/>
      <c r="G58" s="174"/>
      <c r="H58" s="174"/>
      <c r="I58" s="174"/>
      <c r="J58" s="174"/>
      <c r="AZ58" s="173" t="str">
        <f>B58</f>
        <v>1. PODMÍNKY PRO ZPRACOVÁNÍ NABÍDKOVÉ CENY</v>
      </c>
    </row>
    <row r="60" spans="1:52" x14ac:dyDescent="0.25">
      <c r="B60" s="174" t="s">
        <v>69</v>
      </c>
      <c r="C60" s="174"/>
      <c r="D60" s="174"/>
      <c r="E60" s="174"/>
      <c r="F60" s="174"/>
      <c r="G60" s="174"/>
      <c r="H60" s="174"/>
      <c r="I60" s="174"/>
      <c r="J60" s="174"/>
      <c r="AZ60" s="173" t="str">
        <f>B60</f>
        <v xml:space="preserve">        Preambule</v>
      </c>
    </row>
    <row r="62" spans="1:52" ht="52.8" x14ac:dyDescent="0.25">
      <c r="B62" s="174" t="s">
        <v>70</v>
      </c>
      <c r="C62" s="174"/>
      <c r="D62" s="174"/>
      <c r="E62" s="174"/>
      <c r="F62" s="174"/>
      <c r="G62" s="174"/>
      <c r="H62" s="174"/>
      <c r="I62" s="174"/>
      <c r="J62" s="174"/>
      <c r="AZ62" s="173" t="str">
        <f>B62</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3" spans="1:52" ht="52.8" x14ac:dyDescent="0.25">
      <c r="B63" s="174" t="s">
        <v>71</v>
      </c>
      <c r="C63" s="174"/>
      <c r="D63" s="174"/>
      <c r="E63" s="174"/>
      <c r="F63" s="174"/>
      <c r="G63" s="174"/>
      <c r="H63" s="174"/>
      <c r="I63" s="174"/>
      <c r="J63" s="174"/>
      <c r="AZ63" s="173" t="str">
        <f>B63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5" spans="2:52" x14ac:dyDescent="0.25">
      <c r="B65" s="174" t="s">
        <v>72</v>
      </c>
      <c r="C65" s="174"/>
      <c r="D65" s="174"/>
      <c r="E65" s="174"/>
      <c r="F65" s="174"/>
      <c r="G65" s="174"/>
      <c r="H65" s="174"/>
      <c r="I65" s="174"/>
      <c r="J65" s="174"/>
      <c r="AZ65" s="173" t="str">
        <f>B65</f>
        <v xml:space="preserve">        Vymezení některých pojmů</v>
      </c>
    </row>
    <row r="68" spans="2:52" x14ac:dyDescent="0.25">
      <c r="B68" s="174" t="s">
        <v>73</v>
      </c>
      <c r="C68" s="174"/>
      <c r="D68" s="174"/>
      <c r="E68" s="174"/>
      <c r="F68" s="174"/>
      <c r="G68" s="174"/>
      <c r="H68" s="174"/>
      <c r="I68" s="174"/>
      <c r="J68" s="174"/>
      <c r="AZ68" s="173" t="str">
        <f>B68</f>
        <v>Pro účely zpracování nabídkové ceny se jsou použity některé pojmy, pod kterými se rozumí:</v>
      </c>
    </row>
    <row r="69" spans="2:52" ht="39.6" x14ac:dyDescent="0.25">
      <c r="B69" s="174" t="s">
        <v>74</v>
      </c>
      <c r="C69" s="174"/>
      <c r="D69" s="174"/>
      <c r="E69" s="174"/>
      <c r="F69" s="174"/>
      <c r="G69" s="174"/>
      <c r="H69" s="174"/>
      <c r="I69" s="174"/>
      <c r="J69" s="174"/>
      <c r="AZ69" s="173" t="str">
        <f>B69</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70" spans="2:52" ht="39.6" x14ac:dyDescent="0.25">
      <c r="B70" s="174" t="s">
        <v>75</v>
      </c>
      <c r="C70" s="174"/>
      <c r="D70" s="174"/>
      <c r="E70" s="174"/>
      <c r="F70" s="174"/>
      <c r="G70" s="174"/>
      <c r="H70" s="174"/>
      <c r="I70" s="174"/>
      <c r="J70" s="174"/>
      <c r="AZ70" s="173" t="str">
        <f>B70</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1" spans="2:52" ht="52.8" x14ac:dyDescent="0.25">
      <c r="B71" s="174" t="s">
        <v>76</v>
      </c>
      <c r="C71" s="174"/>
      <c r="D71" s="174"/>
      <c r="E71" s="174"/>
      <c r="F71" s="174"/>
      <c r="G71" s="174"/>
      <c r="H71" s="174"/>
      <c r="I71" s="174"/>
      <c r="J71" s="174"/>
      <c r="AZ71" s="173" t="str">
        <f>B71</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2" spans="2:52" ht="79.2" x14ac:dyDescent="0.25">
      <c r="B72" s="174" t="s">
        <v>77</v>
      </c>
      <c r="C72" s="174"/>
      <c r="D72" s="174"/>
      <c r="E72" s="174"/>
      <c r="F72" s="174"/>
      <c r="G72" s="174"/>
      <c r="H72" s="174"/>
      <c r="I72" s="174"/>
      <c r="J72" s="174"/>
      <c r="AZ72" s="173" t="str">
        <f>B72</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3" spans="2:52" ht="52.8" x14ac:dyDescent="0.25">
      <c r="B73" s="174" t="s">
        <v>78</v>
      </c>
      <c r="C73" s="174"/>
      <c r="D73" s="174"/>
      <c r="E73" s="174"/>
      <c r="F73" s="174"/>
      <c r="G73" s="174"/>
      <c r="H73" s="174"/>
      <c r="I73" s="174"/>
      <c r="J73" s="174"/>
      <c r="AZ73" s="173" t="str">
        <f>B73</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5" spans="2:52" x14ac:dyDescent="0.25">
      <c r="B75" s="174" t="s">
        <v>79</v>
      </c>
      <c r="C75" s="174"/>
      <c r="D75" s="174"/>
      <c r="E75" s="174"/>
      <c r="F75" s="174"/>
      <c r="G75" s="174"/>
      <c r="H75" s="174"/>
      <c r="I75" s="174"/>
      <c r="J75" s="174"/>
      <c r="AZ75" s="173" t="str">
        <f>B75</f>
        <v xml:space="preserve">        Cenová soustava</v>
      </c>
    </row>
    <row r="77" spans="2:52" x14ac:dyDescent="0.25">
      <c r="B77" s="174" t="s">
        <v>80</v>
      </c>
      <c r="C77" s="174"/>
      <c r="D77" s="174"/>
      <c r="E77" s="174"/>
      <c r="F77" s="174"/>
      <c r="G77" s="174"/>
      <c r="H77" s="174"/>
      <c r="I77" s="174"/>
      <c r="J77" s="174"/>
      <c r="AZ77" s="173" t="str">
        <f>B77</f>
        <v xml:space="preserve">        Použitá cenová soustava</v>
      </c>
    </row>
    <row r="78" spans="2:52" ht="39.6" x14ac:dyDescent="0.25">
      <c r="B78" s="174" t="s">
        <v>81</v>
      </c>
      <c r="C78" s="174"/>
      <c r="D78" s="174"/>
      <c r="E78" s="174"/>
      <c r="F78" s="174"/>
      <c r="G78" s="174"/>
      <c r="H78" s="174"/>
      <c r="I78" s="174"/>
      <c r="J78" s="174"/>
      <c r="AZ78" s="173" t="str">
        <f>B78</f>
        <v>Soupisy stavebních prací, dodávek a služeb jsou zpracovány s použitím cenové soustavy zpracované společností RTS, a.s.. Položky z cenové soustavy mají uveden odkaz na cenovou soustavu včetně označení příslušného ceníku.</v>
      </c>
    </row>
    <row r="80" spans="2:52" x14ac:dyDescent="0.25">
      <c r="B80" s="174" t="s">
        <v>82</v>
      </c>
      <c r="C80" s="174"/>
      <c r="D80" s="174"/>
      <c r="E80" s="174"/>
      <c r="F80" s="174"/>
      <c r="G80" s="174"/>
      <c r="H80" s="174"/>
      <c r="I80" s="174"/>
      <c r="J80" s="174"/>
      <c r="AZ80" s="173" t="str">
        <f>B80</f>
        <v xml:space="preserve">        Technické podmínky</v>
      </c>
    </row>
    <row r="81" spans="2:52" ht="39.6" x14ac:dyDescent="0.25">
      <c r="B81" s="174" t="s">
        <v>83</v>
      </c>
      <c r="C81" s="174"/>
      <c r="D81" s="174"/>
      <c r="E81" s="174"/>
      <c r="F81" s="174"/>
      <c r="G81" s="174"/>
      <c r="H81" s="174"/>
      <c r="I81" s="174"/>
      <c r="J81" s="174"/>
      <c r="AZ81" s="173" t="str">
        <f>B81</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3" spans="2:52" x14ac:dyDescent="0.25">
      <c r="B83" s="174" t="s">
        <v>84</v>
      </c>
      <c r="C83" s="174"/>
      <c r="D83" s="174"/>
      <c r="E83" s="174"/>
      <c r="F83" s="174"/>
      <c r="G83" s="174"/>
      <c r="H83" s="174"/>
      <c r="I83" s="174"/>
      <c r="J83" s="174"/>
      <c r="AZ83" s="173" t="str">
        <f>B83</f>
        <v>Individuální položky</v>
      </c>
    </row>
    <row r="84" spans="2:52" ht="39.6" x14ac:dyDescent="0.25">
      <c r="B84" s="174" t="s">
        <v>85</v>
      </c>
      <c r="C84" s="174"/>
      <c r="D84" s="174"/>
      <c r="E84" s="174"/>
      <c r="F84" s="174"/>
      <c r="G84" s="174"/>
      <c r="H84" s="174"/>
      <c r="I84" s="174"/>
      <c r="J84" s="174"/>
      <c r="AZ84" s="173" t="str">
        <f>B84</f>
        <v>Položky soupisu prací, které cenová soustava neobsahuje, jsou označeny popisem „vlastní“. Pro tyto položky jsou cenové a technické podmínky definovány jejich popisem, případně odkazem na konkrétní část příslušné dokumentace.</v>
      </c>
    </row>
    <row r="86" spans="2:52" x14ac:dyDescent="0.25">
      <c r="B86" s="174" t="s">
        <v>86</v>
      </c>
      <c r="C86" s="174"/>
      <c r="D86" s="174"/>
      <c r="E86" s="174"/>
      <c r="F86" s="174"/>
      <c r="G86" s="174"/>
      <c r="H86" s="174"/>
      <c r="I86" s="174"/>
      <c r="J86" s="174"/>
      <c r="AZ86" s="173" t="str">
        <f>B86</f>
        <v xml:space="preserve">        Závaznost a změna soupisu</v>
      </c>
    </row>
    <row r="88" spans="2:52" x14ac:dyDescent="0.25">
      <c r="B88" s="174" t="s">
        <v>87</v>
      </c>
      <c r="C88" s="174"/>
      <c r="D88" s="174"/>
      <c r="E88" s="174"/>
      <c r="F88" s="174"/>
      <c r="G88" s="174"/>
      <c r="H88" s="174"/>
      <c r="I88" s="174"/>
      <c r="J88" s="174"/>
      <c r="AZ88" s="173" t="str">
        <f>B88</f>
        <v xml:space="preserve">        Závaznost soupisu</v>
      </c>
    </row>
    <row r="89" spans="2:52" ht="39.6" x14ac:dyDescent="0.25">
      <c r="B89" s="174" t="s">
        <v>88</v>
      </c>
      <c r="C89" s="174"/>
      <c r="D89" s="174"/>
      <c r="E89" s="174"/>
      <c r="F89" s="174"/>
      <c r="G89" s="174"/>
      <c r="H89" s="174"/>
      <c r="I89" s="174"/>
      <c r="J89" s="174"/>
      <c r="AZ89" s="173" t="str">
        <f>B89</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1" spans="2:52" x14ac:dyDescent="0.25">
      <c r="B91" s="174" t="s">
        <v>89</v>
      </c>
      <c r="C91" s="174"/>
      <c r="D91" s="174"/>
      <c r="E91" s="174"/>
      <c r="F91" s="174"/>
      <c r="G91" s="174"/>
      <c r="H91" s="174"/>
      <c r="I91" s="174"/>
      <c r="J91" s="174"/>
      <c r="AZ91" s="173" t="str">
        <f>B91</f>
        <v xml:space="preserve">        Zvláštní podmínky pro stanovení nabídkové ceny</v>
      </c>
    </row>
    <row r="93" spans="2:52" x14ac:dyDescent="0.25">
      <c r="B93" s="174" t="s">
        <v>90</v>
      </c>
      <c r="C93" s="174"/>
      <c r="D93" s="174"/>
      <c r="E93" s="174"/>
      <c r="F93" s="174"/>
      <c r="G93" s="174"/>
      <c r="H93" s="174"/>
      <c r="I93" s="174"/>
      <c r="J93" s="174"/>
      <c r="AZ93" s="173" t="str">
        <f>B93</f>
        <v xml:space="preserve">        Přeprava vybouraných hmot, suti a vytěžené zeminy</v>
      </c>
    </row>
    <row r="94" spans="2:52" ht="79.2" x14ac:dyDescent="0.25">
      <c r="B94" s="174" t="s">
        <v>91</v>
      </c>
      <c r="C94" s="174"/>
      <c r="D94" s="174"/>
      <c r="E94" s="174"/>
      <c r="F94" s="174"/>
      <c r="G94" s="174"/>
      <c r="H94" s="174"/>
      <c r="I94" s="174"/>
      <c r="J94" s="174"/>
      <c r="AZ94" s="173" t="str">
        <f>B94</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6" spans="2:52" x14ac:dyDescent="0.25">
      <c r="B96" s="174" t="s">
        <v>92</v>
      </c>
      <c r="C96" s="174"/>
      <c r="D96" s="174"/>
      <c r="E96" s="174"/>
      <c r="F96" s="174"/>
      <c r="G96" s="174"/>
      <c r="H96" s="174"/>
      <c r="I96" s="174"/>
      <c r="J96" s="174"/>
      <c r="AZ96" s="173" t="str">
        <f>B96</f>
        <v xml:space="preserve">        Vnitrostaveništní přesun stavebního materiálu</v>
      </c>
    </row>
    <row r="97" spans="2:52" ht="52.8" x14ac:dyDescent="0.25">
      <c r="B97" s="174" t="s">
        <v>93</v>
      </c>
      <c r="C97" s="174"/>
      <c r="D97" s="174"/>
      <c r="E97" s="174"/>
      <c r="F97" s="174"/>
      <c r="G97" s="174"/>
      <c r="H97" s="174"/>
      <c r="I97" s="174"/>
      <c r="J97" s="174"/>
      <c r="AZ97" s="173" t="str">
        <f>B97</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8" spans="2:52" ht="52.8" x14ac:dyDescent="0.25">
      <c r="B98" s="174" t="s">
        <v>94</v>
      </c>
      <c r="C98" s="174"/>
      <c r="D98" s="174"/>
      <c r="E98" s="174"/>
      <c r="F98" s="174"/>
      <c r="G98" s="174"/>
      <c r="H98" s="174"/>
      <c r="I98" s="174"/>
      <c r="J98" s="174"/>
      <c r="AZ98" s="173" t="str">
        <f>B98</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0" spans="2:52" x14ac:dyDescent="0.25">
      <c r="B100" s="174" t="s">
        <v>95</v>
      </c>
      <c r="C100" s="174"/>
      <c r="D100" s="174"/>
      <c r="E100" s="174"/>
      <c r="F100" s="174"/>
      <c r="G100" s="174"/>
      <c r="H100" s="174"/>
      <c r="I100" s="174"/>
      <c r="J100" s="174"/>
      <c r="AZ100" s="173" t="str">
        <f>B100</f>
        <v xml:space="preserve">        Příplatky za ztížené podmínky prací</v>
      </c>
    </row>
    <row r="101" spans="2:52" ht="26.4" x14ac:dyDescent="0.25">
      <c r="B101" s="174" t="s">
        <v>96</v>
      </c>
      <c r="C101" s="174"/>
      <c r="D101" s="174"/>
      <c r="E101" s="174"/>
      <c r="F101" s="174"/>
      <c r="G101" s="174"/>
      <c r="H101" s="174"/>
      <c r="I101" s="174"/>
      <c r="J101" s="174"/>
      <c r="AZ101" s="173" t="str">
        <f>B101</f>
        <v>Pokud soupis položku příplatku za ztížené podmínky obsahuje, je dodavatel povinen ji ocenit bez ohledu na to, že tento příplatek dodavatel standardně neuplatňuje.</v>
      </c>
    </row>
    <row r="103" spans="2:52" x14ac:dyDescent="0.25">
      <c r="B103" s="174" t="s">
        <v>97</v>
      </c>
      <c r="C103" s="174"/>
      <c r="D103" s="174"/>
      <c r="E103" s="174"/>
      <c r="F103" s="174"/>
      <c r="G103" s="174"/>
      <c r="H103" s="174"/>
      <c r="I103" s="174"/>
      <c r="J103" s="174"/>
      <c r="AZ103" s="173" t="str">
        <f>B103</f>
        <v xml:space="preserve">        Vedlejší a ostatní náklady</v>
      </c>
    </row>
    <row r="104" spans="2:52" ht="26.4" x14ac:dyDescent="0.25">
      <c r="B104" s="174" t="s">
        <v>98</v>
      </c>
      <c r="C104" s="174"/>
      <c r="D104" s="174"/>
      <c r="E104" s="174"/>
      <c r="F104" s="174"/>
      <c r="G104" s="174"/>
      <c r="H104" s="174"/>
      <c r="I104" s="174"/>
      <c r="J104" s="174"/>
      <c r="AZ104" s="173" t="str">
        <f>B104</f>
        <v>Tyto náklady jsou popsány v samostatném soupisu stavebních prací, dodávek a služeb s tím, že dodavatel je povinen v rámci těchto nákladů ocenit všechny definované náklady souhrnně pro celou stavbu.</v>
      </c>
    </row>
    <row r="108" spans="2:52" x14ac:dyDescent="0.25">
      <c r="B108" s="174" t="s">
        <v>99</v>
      </c>
      <c r="C108" s="174"/>
      <c r="D108" s="174"/>
      <c r="E108" s="174"/>
      <c r="F108" s="174"/>
      <c r="G108" s="174"/>
      <c r="H108" s="174"/>
      <c r="I108" s="174"/>
      <c r="J108" s="174"/>
      <c r="AZ108" s="173" t="str">
        <f>B108</f>
        <v>2. SPECIFICKÉ PODMÍNKY PRO ZPRACOVÁNÍ NABÍDKOVÉ CENY</v>
      </c>
    </row>
    <row r="110" spans="2:52" x14ac:dyDescent="0.25">
      <c r="B110" s="174" t="s">
        <v>100</v>
      </c>
      <c r="C110" s="174"/>
      <c r="D110" s="174"/>
      <c r="E110" s="174"/>
      <c r="F110" s="174"/>
      <c r="G110" s="174"/>
      <c r="H110" s="174"/>
      <c r="I110" s="174"/>
      <c r="J110" s="174"/>
      <c r="AZ110" s="173" t="str">
        <f>B110</f>
        <v>Zde doplní zpracovatel soupisu  případná specifika týkající se konkrétní zakázky.</v>
      </c>
    </row>
    <row r="113" spans="2:52" x14ac:dyDescent="0.25">
      <c r="B113" s="174" t="s">
        <v>101</v>
      </c>
      <c r="C113" s="174"/>
      <c r="D113" s="174"/>
      <c r="E113" s="174"/>
      <c r="F113" s="174"/>
      <c r="G113" s="174"/>
      <c r="H113" s="174"/>
      <c r="I113" s="174"/>
      <c r="J113" s="174"/>
      <c r="AZ113" s="173" t="str">
        <f>B113</f>
        <v>3. ELEKTRONICKÁ PODOBA SOUPISU</v>
      </c>
    </row>
    <row r="115" spans="2:52" x14ac:dyDescent="0.25">
      <c r="B115" s="174" t="s">
        <v>102</v>
      </c>
      <c r="C115" s="174"/>
      <c r="D115" s="174"/>
      <c r="E115" s="174"/>
      <c r="F115" s="174"/>
      <c r="G115" s="174"/>
      <c r="H115" s="174"/>
      <c r="I115" s="174"/>
      <c r="J115" s="174"/>
      <c r="AZ115" s="173" t="str">
        <f>B115</f>
        <v xml:space="preserve">        Elektronická podoba soupisu</v>
      </c>
    </row>
    <row r="116" spans="2:52" ht="26.4" x14ac:dyDescent="0.25">
      <c r="B116" s="174" t="s">
        <v>103</v>
      </c>
      <c r="C116" s="174"/>
      <c r="D116" s="174"/>
      <c r="E116" s="174"/>
      <c r="F116" s="174"/>
      <c r="G116" s="174"/>
      <c r="H116" s="174"/>
      <c r="I116" s="174"/>
      <c r="J116" s="174"/>
      <c r="AZ116" s="173" t="str">
        <f>B116</f>
        <v>V souladu se zákonem jsou předložené soupisy zpracovány i v elektronické podobě.  Elektronickou podobou soupisu stavebních prací, dodávek a služeb je formát MS EXCEL.</v>
      </c>
    </row>
    <row r="117" spans="2:52" x14ac:dyDescent="0.25">
      <c r="B117" s="174" t="s">
        <v>104</v>
      </c>
      <c r="C117" s="174"/>
      <c r="D117" s="174"/>
      <c r="E117" s="174"/>
      <c r="F117" s="174"/>
      <c r="G117" s="174"/>
      <c r="H117" s="174"/>
      <c r="I117" s="174"/>
      <c r="J117" s="174"/>
      <c r="AZ117" s="173" t="str">
        <f>B117</f>
        <v>Popis formátu soupisu odpovídá svou strukturou vzorovému soupisu volně dostupnému na internetové adrese:</v>
      </c>
    </row>
    <row r="119" spans="2:52" x14ac:dyDescent="0.25">
      <c r="B119" s="174" t="s">
        <v>105</v>
      </c>
      <c r="C119" s="174"/>
      <c r="D119" s="174"/>
      <c r="E119" s="174"/>
      <c r="F119" s="174"/>
      <c r="G119" s="174"/>
      <c r="H119" s="174"/>
      <c r="I119" s="174"/>
      <c r="J119" s="174"/>
      <c r="AZ119" s="173" t="str">
        <f>B119</f>
        <v>www.stavebnionline.cz/soupis</v>
      </c>
    </row>
    <row r="121" spans="2:52" x14ac:dyDescent="0.25">
      <c r="B121" s="174" t="s">
        <v>106</v>
      </c>
      <c r="C121" s="174"/>
      <c r="D121" s="174"/>
      <c r="E121" s="174"/>
      <c r="F121" s="174"/>
      <c r="G121" s="174"/>
      <c r="H121" s="174"/>
      <c r="I121" s="174"/>
      <c r="J121" s="174"/>
      <c r="AZ121" s="173" t="str">
        <f>B121</f>
        <v xml:space="preserve">        Zpracování elektronické podoby soupisu</v>
      </c>
    </row>
    <row r="122" spans="2:52" ht="52.8" x14ac:dyDescent="0.25">
      <c r="B122" s="174" t="s">
        <v>107</v>
      </c>
      <c r="C122" s="174"/>
      <c r="D122" s="174"/>
      <c r="E122" s="174"/>
      <c r="F122" s="174"/>
      <c r="G122" s="174"/>
      <c r="H122" s="174"/>
      <c r="I122" s="174"/>
      <c r="J122" s="174"/>
      <c r="AZ122" s="173" t="str">
        <f>B122</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4" spans="2:52" x14ac:dyDescent="0.25">
      <c r="B124" s="174" t="s">
        <v>108</v>
      </c>
      <c r="C124" s="174"/>
      <c r="D124" s="174"/>
      <c r="E124" s="174"/>
      <c r="F124" s="174"/>
      <c r="G124" s="174"/>
      <c r="H124" s="174"/>
      <c r="I124" s="174"/>
      <c r="J124" s="174"/>
      <c r="AZ124" s="173" t="str">
        <f>B124</f>
        <v xml:space="preserve">        Jiný formát soupisu</v>
      </c>
    </row>
    <row r="125" spans="2:52" ht="39.6" x14ac:dyDescent="0.25">
      <c r="B125" s="174" t="s">
        <v>109</v>
      </c>
      <c r="C125" s="174"/>
      <c r="D125" s="174"/>
      <c r="E125" s="174"/>
      <c r="F125" s="174"/>
      <c r="G125" s="174"/>
      <c r="H125" s="174"/>
      <c r="I125" s="174"/>
      <c r="J125" s="174"/>
      <c r="AZ125" s="173" t="str">
        <f>B125</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7" spans="2:52" x14ac:dyDescent="0.25">
      <c r="B127" s="174" t="s">
        <v>110</v>
      </c>
      <c r="C127" s="174"/>
      <c r="D127" s="174"/>
      <c r="E127" s="174"/>
      <c r="F127" s="174"/>
      <c r="G127" s="174"/>
      <c r="H127" s="174"/>
      <c r="I127" s="174"/>
      <c r="J127" s="174"/>
      <c r="AZ127" s="173" t="str">
        <f>B127</f>
        <v xml:space="preserve">        Závěrečné ustanovení</v>
      </c>
    </row>
    <row r="128" spans="2:52" x14ac:dyDescent="0.25">
      <c r="B128" s="174" t="s">
        <v>111</v>
      </c>
      <c r="C128" s="174"/>
      <c r="D128" s="174"/>
      <c r="E128" s="174"/>
      <c r="F128" s="174"/>
      <c r="G128" s="174"/>
      <c r="H128" s="174"/>
      <c r="I128" s="174"/>
      <c r="J128" s="174"/>
      <c r="AZ128" s="173" t="str">
        <f>B128</f>
        <v>Ostatní podmínky vztahující se ke zpracování nabídkové ceny jsou uvedeny v zadávací dokumentaci.</v>
      </c>
    </row>
    <row r="129" spans="1:2" x14ac:dyDescent="0.25">
      <c r="A129" t="s">
        <v>112</v>
      </c>
      <c r="B129" t="s">
        <v>113</v>
      </c>
    </row>
    <row r="130" spans="1:2" x14ac:dyDescent="0.25">
      <c r="A130" t="s">
        <v>114</v>
      </c>
      <c r="B130" t="s">
        <v>115</v>
      </c>
    </row>
    <row r="131" spans="1:2" x14ac:dyDescent="0.25">
      <c r="A131" t="s">
        <v>112</v>
      </c>
      <c r="B131" t="s">
        <v>116</v>
      </c>
    </row>
    <row r="132" spans="1:2" x14ac:dyDescent="0.25">
      <c r="A132" t="s">
        <v>114</v>
      </c>
      <c r="B132" t="s">
        <v>117</v>
      </c>
    </row>
    <row r="133" spans="1:2" x14ac:dyDescent="0.25">
      <c r="A133" t="s">
        <v>112</v>
      </c>
      <c r="B133" t="s">
        <v>118</v>
      </c>
    </row>
    <row r="134" spans="1:2" x14ac:dyDescent="0.25">
      <c r="A134" t="s">
        <v>114</v>
      </c>
      <c r="B134" t="s">
        <v>117</v>
      </c>
    </row>
    <row r="135" spans="1:2" x14ac:dyDescent="0.25">
      <c r="A135" t="s">
        <v>112</v>
      </c>
      <c r="B135" t="s">
        <v>119</v>
      </c>
    </row>
    <row r="136" spans="1:2" x14ac:dyDescent="0.25">
      <c r="A136" t="s">
        <v>114</v>
      </c>
      <c r="B136" t="s">
        <v>117</v>
      </c>
    </row>
    <row r="137" spans="1:2" x14ac:dyDescent="0.25">
      <c r="A137" t="s">
        <v>112</v>
      </c>
      <c r="B137" t="s">
        <v>120</v>
      </c>
    </row>
    <row r="138" spans="1:2" x14ac:dyDescent="0.25">
      <c r="A138" t="s">
        <v>114</v>
      </c>
      <c r="B138" t="s">
        <v>121</v>
      </c>
    </row>
    <row r="139" spans="1:2" x14ac:dyDescent="0.25">
      <c r="A139" t="s">
        <v>112</v>
      </c>
      <c r="B139" t="s">
        <v>122</v>
      </c>
    </row>
    <row r="140" spans="1:2" x14ac:dyDescent="0.25">
      <c r="A140" t="s">
        <v>114</v>
      </c>
      <c r="B140" t="s">
        <v>121</v>
      </c>
    </row>
    <row r="141" spans="1:2" x14ac:dyDescent="0.25">
      <c r="A141" t="s">
        <v>112</v>
      </c>
      <c r="B141" t="s">
        <v>123</v>
      </c>
    </row>
    <row r="142" spans="1:2" x14ac:dyDescent="0.25">
      <c r="A142" t="s">
        <v>114</v>
      </c>
      <c r="B142" t="s">
        <v>117</v>
      </c>
    </row>
    <row r="145" spans="1:10" ht="15.6" x14ac:dyDescent="0.3">
      <c r="B145" s="175" t="s">
        <v>124</v>
      </c>
    </row>
    <row r="147" spans="1:10" ht="25.5" customHeight="1" x14ac:dyDescent="0.25">
      <c r="A147" s="177"/>
      <c r="B147" s="180" t="s">
        <v>17</v>
      </c>
      <c r="C147" s="180" t="s">
        <v>5</v>
      </c>
      <c r="D147" s="181"/>
      <c r="E147" s="181"/>
      <c r="F147" s="182" t="s">
        <v>125</v>
      </c>
      <c r="G147" s="182"/>
      <c r="H147" s="182"/>
      <c r="I147" s="182" t="s">
        <v>29</v>
      </c>
      <c r="J147" s="182" t="s">
        <v>0</v>
      </c>
    </row>
    <row r="148" spans="1:10" ht="36.75" customHeight="1" x14ac:dyDescent="0.25">
      <c r="A148" s="178"/>
      <c r="B148" s="183" t="s">
        <v>126</v>
      </c>
      <c r="C148" s="184" t="s">
        <v>127</v>
      </c>
      <c r="D148" s="185"/>
      <c r="E148" s="185"/>
      <c r="F148" s="192" t="s">
        <v>24</v>
      </c>
      <c r="G148" s="193"/>
      <c r="H148" s="193"/>
      <c r="I148" s="193">
        <f>'SO 04 01 Pol'!G8</f>
        <v>0</v>
      </c>
      <c r="J148" s="189" t="str">
        <f>IF(I187=0,"",I148/I187*100)</f>
        <v/>
      </c>
    </row>
    <row r="149" spans="1:10" ht="36.75" customHeight="1" x14ac:dyDescent="0.25">
      <c r="A149" s="178"/>
      <c r="B149" s="183" t="s">
        <v>128</v>
      </c>
      <c r="C149" s="184" t="s">
        <v>129</v>
      </c>
      <c r="D149" s="185"/>
      <c r="E149" s="185"/>
      <c r="F149" s="192" t="s">
        <v>24</v>
      </c>
      <c r="G149" s="193"/>
      <c r="H149" s="193"/>
      <c r="I149" s="193">
        <f>'SO 01 01 Pol'!G8+'SO 02 01 Pol'!G8+'SO 03 01 Pol'!G8+'SO 06 01 Pol'!G8</f>
        <v>0</v>
      </c>
      <c r="J149" s="189" t="str">
        <f>IF(I187=0,"",I149/I187*100)</f>
        <v/>
      </c>
    </row>
    <row r="150" spans="1:10" ht="36.75" customHeight="1" x14ac:dyDescent="0.25">
      <c r="A150" s="178"/>
      <c r="B150" s="183" t="s">
        <v>130</v>
      </c>
      <c r="C150" s="184" t="s">
        <v>131</v>
      </c>
      <c r="D150" s="185"/>
      <c r="E150" s="185"/>
      <c r="F150" s="192" t="s">
        <v>24</v>
      </c>
      <c r="G150" s="193"/>
      <c r="H150" s="193"/>
      <c r="I150" s="193">
        <f>'SO 01 01 Pol'!G20</f>
        <v>0</v>
      </c>
      <c r="J150" s="189" t="str">
        <f>IF(I187=0,"",I150/I187*100)</f>
        <v/>
      </c>
    </row>
    <row r="151" spans="1:10" ht="36.75" customHeight="1" x14ac:dyDescent="0.25">
      <c r="A151" s="178"/>
      <c r="B151" s="183" t="s">
        <v>132</v>
      </c>
      <c r="C151" s="184" t="s">
        <v>133</v>
      </c>
      <c r="D151" s="185"/>
      <c r="E151" s="185"/>
      <c r="F151" s="192" t="s">
        <v>24</v>
      </c>
      <c r="G151" s="193"/>
      <c r="H151" s="193"/>
      <c r="I151" s="193">
        <f>'SO 02 01 Pol'!G53+'SO 03 01 Pol'!G26</f>
        <v>0</v>
      </c>
      <c r="J151" s="189" t="str">
        <f>IF(I187=0,"",I151/I187*100)</f>
        <v/>
      </c>
    </row>
    <row r="152" spans="1:10" ht="36.75" customHeight="1" x14ac:dyDescent="0.25">
      <c r="A152" s="178"/>
      <c r="B152" s="183" t="s">
        <v>134</v>
      </c>
      <c r="C152" s="184" t="s">
        <v>135</v>
      </c>
      <c r="D152" s="185"/>
      <c r="E152" s="185"/>
      <c r="F152" s="192" t="s">
        <v>24</v>
      </c>
      <c r="G152" s="193"/>
      <c r="H152" s="193"/>
      <c r="I152" s="193">
        <f>'SO 02 01 Pol'!G67</f>
        <v>0</v>
      </c>
      <c r="J152" s="189" t="str">
        <f>IF(I187=0,"",I152/I187*100)</f>
        <v/>
      </c>
    </row>
    <row r="153" spans="1:10" ht="36.75" customHeight="1" x14ac:dyDescent="0.25">
      <c r="A153" s="178"/>
      <c r="B153" s="183" t="s">
        <v>136</v>
      </c>
      <c r="C153" s="184" t="s">
        <v>137</v>
      </c>
      <c r="D153" s="185"/>
      <c r="E153" s="185"/>
      <c r="F153" s="192" t="s">
        <v>24</v>
      </c>
      <c r="G153" s="193"/>
      <c r="H153" s="193"/>
      <c r="I153" s="193">
        <f>'SO 02 01 Pol'!G83+'SO 03 01 Pol'!G36</f>
        <v>0</v>
      </c>
      <c r="J153" s="189" t="str">
        <f>IF(I187=0,"",I153/I187*100)</f>
        <v/>
      </c>
    </row>
    <row r="154" spans="1:10" ht="36.75" customHeight="1" x14ac:dyDescent="0.25">
      <c r="A154" s="178"/>
      <c r="B154" s="183" t="s">
        <v>138</v>
      </c>
      <c r="C154" s="184" t="s">
        <v>139</v>
      </c>
      <c r="D154" s="185"/>
      <c r="E154" s="185"/>
      <c r="F154" s="192" t="s">
        <v>24</v>
      </c>
      <c r="G154" s="193"/>
      <c r="H154" s="193"/>
      <c r="I154" s="193">
        <f>'SO 02 01 Pol'!G89</f>
        <v>0</v>
      </c>
      <c r="J154" s="189" t="str">
        <f>IF(I187=0,"",I154/I187*100)</f>
        <v/>
      </c>
    </row>
    <row r="155" spans="1:10" ht="36.75" customHeight="1" x14ac:dyDescent="0.25">
      <c r="A155" s="178"/>
      <c r="B155" s="183" t="s">
        <v>140</v>
      </c>
      <c r="C155" s="184" t="s">
        <v>141</v>
      </c>
      <c r="D155" s="185"/>
      <c r="E155" s="185"/>
      <c r="F155" s="192" t="s">
        <v>24</v>
      </c>
      <c r="G155" s="193"/>
      <c r="H155" s="193"/>
      <c r="I155" s="193">
        <f>'SO 02 01 Pol'!G103</f>
        <v>0</v>
      </c>
      <c r="J155" s="189" t="str">
        <f>IF(I187=0,"",I155/I187*100)</f>
        <v/>
      </c>
    </row>
    <row r="156" spans="1:10" ht="36.75" customHeight="1" x14ac:dyDescent="0.25">
      <c r="A156" s="178"/>
      <c r="B156" s="183" t="s">
        <v>142</v>
      </c>
      <c r="C156" s="184" t="s">
        <v>143</v>
      </c>
      <c r="D156" s="185"/>
      <c r="E156" s="185"/>
      <c r="F156" s="192" t="s">
        <v>24</v>
      </c>
      <c r="G156" s="193"/>
      <c r="H156" s="193"/>
      <c r="I156" s="193">
        <f>'SO 06 01 Pol'!G55</f>
        <v>0</v>
      </c>
      <c r="J156" s="189" t="str">
        <f>IF(I187=0,"",I156/I187*100)</f>
        <v/>
      </c>
    </row>
    <row r="157" spans="1:10" ht="36.75" customHeight="1" x14ac:dyDescent="0.25">
      <c r="A157" s="178"/>
      <c r="B157" s="183" t="s">
        <v>144</v>
      </c>
      <c r="C157" s="184" t="s">
        <v>145</v>
      </c>
      <c r="D157" s="185"/>
      <c r="E157" s="185"/>
      <c r="F157" s="192" t="s">
        <v>24</v>
      </c>
      <c r="G157" s="193"/>
      <c r="H157" s="193"/>
      <c r="I157" s="193">
        <f>'SO 02 01 Pol'!G119</f>
        <v>0</v>
      </c>
      <c r="J157" s="189" t="str">
        <f>IF(I187=0,"",I157/I187*100)</f>
        <v/>
      </c>
    </row>
    <row r="158" spans="1:10" ht="36.75" customHeight="1" x14ac:dyDescent="0.25">
      <c r="A158" s="178"/>
      <c r="B158" s="183" t="s">
        <v>146</v>
      </c>
      <c r="C158" s="184" t="s">
        <v>147</v>
      </c>
      <c r="D158" s="185"/>
      <c r="E158" s="185"/>
      <c r="F158" s="192" t="s">
        <v>24</v>
      </c>
      <c r="G158" s="193"/>
      <c r="H158" s="193"/>
      <c r="I158" s="193">
        <f>'SO 02 01 Pol'!G144</f>
        <v>0</v>
      </c>
      <c r="J158" s="189" t="str">
        <f>IF(I187=0,"",I158/I187*100)</f>
        <v/>
      </c>
    </row>
    <row r="159" spans="1:10" ht="36.75" customHeight="1" x14ac:dyDescent="0.25">
      <c r="A159" s="178"/>
      <c r="B159" s="183" t="s">
        <v>148</v>
      </c>
      <c r="C159" s="184" t="s">
        <v>149</v>
      </c>
      <c r="D159" s="185"/>
      <c r="E159" s="185"/>
      <c r="F159" s="192" t="s">
        <v>24</v>
      </c>
      <c r="G159" s="193"/>
      <c r="H159" s="193"/>
      <c r="I159" s="193">
        <f>'SO 02 01 Pol'!G153</f>
        <v>0</v>
      </c>
      <c r="J159" s="189" t="str">
        <f>IF(I187=0,"",I159/I187*100)</f>
        <v/>
      </c>
    </row>
    <row r="160" spans="1:10" ht="36.75" customHeight="1" x14ac:dyDescent="0.25">
      <c r="A160" s="178"/>
      <c r="B160" s="183" t="s">
        <v>150</v>
      </c>
      <c r="C160" s="184" t="s">
        <v>151</v>
      </c>
      <c r="D160" s="185"/>
      <c r="E160" s="185"/>
      <c r="F160" s="192" t="s">
        <v>24</v>
      </c>
      <c r="G160" s="193"/>
      <c r="H160" s="193"/>
      <c r="I160" s="193">
        <f>'SO 03 01 Pol'!G42</f>
        <v>0</v>
      </c>
      <c r="J160" s="189" t="str">
        <f>IF(I187=0,"",I160/I187*100)</f>
        <v/>
      </c>
    </row>
    <row r="161" spans="1:10" ht="36.75" customHeight="1" x14ac:dyDescent="0.25">
      <c r="A161" s="178"/>
      <c r="B161" s="183" t="s">
        <v>152</v>
      </c>
      <c r="C161" s="184" t="s">
        <v>153</v>
      </c>
      <c r="D161" s="185"/>
      <c r="E161" s="185"/>
      <c r="F161" s="192" t="s">
        <v>24</v>
      </c>
      <c r="G161" s="193"/>
      <c r="H161" s="193"/>
      <c r="I161" s="193">
        <f>'SO 03 01 Pol'!G47</f>
        <v>0</v>
      </c>
      <c r="J161" s="189" t="str">
        <f>IF(I187=0,"",I161/I187*100)</f>
        <v/>
      </c>
    </row>
    <row r="162" spans="1:10" ht="36.75" customHeight="1" x14ac:dyDescent="0.25">
      <c r="A162" s="178"/>
      <c r="B162" s="183" t="s">
        <v>154</v>
      </c>
      <c r="C162" s="184" t="s">
        <v>155</v>
      </c>
      <c r="D162" s="185"/>
      <c r="E162" s="185"/>
      <c r="F162" s="192" t="s">
        <v>24</v>
      </c>
      <c r="G162" s="193"/>
      <c r="H162" s="193"/>
      <c r="I162" s="193">
        <f>'SO 06 01 Pol'!G59</f>
        <v>0</v>
      </c>
      <c r="J162" s="189" t="str">
        <f>IF(I187=0,"",I162/I187*100)</f>
        <v/>
      </c>
    </row>
    <row r="163" spans="1:10" ht="36.75" customHeight="1" x14ac:dyDescent="0.25">
      <c r="A163" s="178"/>
      <c r="B163" s="183" t="s">
        <v>156</v>
      </c>
      <c r="C163" s="184" t="s">
        <v>157</v>
      </c>
      <c r="D163" s="185"/>
      <c r="E163" s="185"/>
      <c r="F163" s="192" t="s">
        <v>24</v>
      </c>
      <c r="G163" s="193"/>
      <c r="H163" s="193"/>
      <c r="I163" s="193">
        <f>'SO 01 01 Pol'!G46+'SO 06 01 Pol'!G64</f>
        <v>0</v>
      </c>
      <c r="J163" s="189" t="str">
        <f>IF(I187=0,"",I163/I187*100)</f>
        <v/>
      </c>
    </row>
    <row r="164" spans="1:10" ht="36.75" customHeight="1" x14ac:dyDescent="0.25">
      <c r="A164" s="178"/>
      <c r="B164" s="183" t="s">
        <v>158</v>
      </c>
      <c r="C164" s="184" t="s">
        <v>159</v>
      </c>
      <c r="D164" s="185"/>
      <c r="E164" s="185"/>
      <c r="F164" s="192" t="s">
        <v>24</v>
      </c>
      <c r="G164" s="193"/>
      <c r="H164" s="193"/>
      <c r="I164" s="193">
        <f>'SO 02 01 Pol'!G177</f>
        <v>0</v>
      </c>
      <c r="J164" s="189" t="str">
        <f>IF(I187=0,"",I164/I187*100)</f>
        <v/>
      </c>
    </row>
    <row r="165" spans="1:10" ht="36.75" customHeight="1" x14ac:dyDescent="0.25">
      <c r="A165" s="178"/>
      <c r="B165" s="183" t="s">
        <v>160</v>
      </c>
      <c r="C165" s="184" t="s">
        <v>161</v>
      </c>
      <c r="D165" s="185"/>
      <c r="E165" s="185"/>
      <c r="F165" s="192" t="s">
        <v>24</v>
      </c>
      <c r="G165" s="193"/>
      <c r="H165" s="193"/>
      <c r="I165" s="193">
        <f>'SO 03 01 Pol'!G57</f>
        <v>0</v>
      </c>
      <c r="J165" s="189" t="str">
        <f>IF(I187=0,"",I165/I187*100)</f>
        <v/>
      </c>
    </row>
    <row r="166" spans="1:10" ht="36.75" customHeight="1" x14ac:dyDescent="0.25">
      <c r="A166" s="178"/>
      <c r="B166" s="183" t="s">
        <v>162</v>
      </c>
      <c r="C166" s="184" t="s">
        <v>163</v>
      </c>
      <c r="D166" s="185"/>
      <c r="E166" s="185"/>
      <c r="F166" s="192" t="s">
        <v>24</v>
      </c>
      <c r="G166" s="193"/>
      <c r="H166" s="193"/>
      <c r="I166" s="193">
        <f>'SO 01 01 Pol'!G48</f>
        <v>0</v>
      </c>
      <c r="J166" s="189" t="str">
        <f>IF(I187=0,"",I166/I187*100)</f>
        <v/>
      </c>
    </row>
    <row r="167" spans="1:10" ht="36.75" customHeight="1" x14ac:dyDescent="0.25">
      <c r="A167" s="178"/>
      <c r="B167" s="183" t="s">
        <v>164</v>
      </c>
      <c r="C167" s="184" t="s">
        <v>165</v>
      </c>
      <c r="D167" s="185"/>
      <c r="E167" s="185"/>
      <c r="F167" s="192" t="s">
        <v>24</v>
      </c>
      <c r="G167" s="193"/>
      <c r="H167" s="193"/>
      <c r="I167" s="193">
        <f>'SO 02 01 Pol'!G192+'SO 03 01 Pol'!G59+'SO 06 01 Pol'!G75</f>
        <v>0</v>
      </c>
      <c r="J167" s="189" t="str">
        <f>IF(I187=0,"",I167/I187*100)</f>
        <v/>
      </c>
    </row>
    <row r="168" spans="1:10" ht="36.75" customHeight="1" x14ac:dyDescent="0.25">
      <c r="A168" s="178"/>
      <c r="B168" s="183" t="s">
        <v>166</v>
      </c>
      <c r="C168" s="184" t="s">
        <v>167</v>
      </c>
      <c r="D168" s="185"/>
      <c r="E168" s="185"/>
      <c r="F168" s="192" t="s">
        <v>24</v>
      </c>
      <c r="G168" s="193"/>
      <c r="H168" s="193"/>
      <c r="I168" s="193">
        <f>'SO 02 01 Pol'!G199</f>
        <v>0</v>
      </c>
      <c r="J168" s="189" t="str">
        <f>IF(I187=0,"",I168/I187*100)</f>
        <v/>
      </c>
    </row>
    <row r="169" spans="1:10" ht="36.75" customHeight="1" x14ac:dyDescent="0.25">
      <c r="A169" s="178"/>
      <c r="B169" s="183" t="s">
        <v>168</v>
      </c>
      <c r="C169" s="184" t="s">
        <v>169</v>
      </c>
      <c r="D169" s="185"/>
      <c r="E169" s="185"/>
      <c r="F169" s="192" t="s">
        <v>24</v>
      </c>
      <c r="G169" s="193"/>
      <c r="H169" s="193"/>
      <c r="I169" s="193">
        <f>'SO 05 01 Pol'!G8</f>
        <v>0</v>
      </c>
      <c r="J169" s="189" t="str">
        <f>IF(I187=0,"",I169/I187*100)</f>
        <v/>
      </c>
    </row>
    <row r="170" spans="1:10" ht="36.75" customHeight="1" x14ac:dyDescent="0.25">
      <c r="A170" s="178"/>
      <c r="B170" s="183" t="s">
        <v>170</v>
      </c>
      <c r="C170" s="184" t="s">
        <v>171</v>
      </c>
      <c r="D170" s="185"/>
      <c r="E170" s="185"/>
      <c r="F170" s="192" t="s">
        <v>24</v>
      </c>
      <c r="G170" s="193"/>
      <c r="H170" s="193"/>
      <c r="I170" s="193">
        <f>'SO 05 01 Pol'!G13</f>
        <v>0</v>
      </c>
      <c r="J170" s="189" t="str">
        <f>IF(I187=0,"",I170/I187*100)</f>
        <v/>
      </c>
    </row>
    <row r="171" spans="1:10" ht="36.75" customHeight="1" x14ac:dyDescent="0.25">
      <c r="A171" s="178"/>
      <c r="B171" s="183" t="s">
        <v>172</v>
      </c>
      <c r="C171" s="184" t="s">
        <v>173</v>
      </c>
      <c r="D171" s="185"/>
      <c r="E171" s="185"/>
      <c r="F171" s="192" t="s">
        <v>24</v>
      </c>
      <c r="G171" s="193"/>
      <c r="H171" s="193"/>
      <c r="I171" s="193">
        <f>'SO 05 01 Pol'!G26</f>
        <v>0</v>
      </c>
      <c r="J171" s="189" t="str">
        <f>IF(I187=0,"",I171/I187*100)</f>
        <v/>
      </c>
    </row>
    <row r="172" spans="1:10" ht="36.75" customHeight="1" x14ac:dyDescent="0.25">
      <c r="A172" s="178"/>
      <c r="B172" s="183" t="s">
        <v>174</v>
      </c>
      <c r="C172" s="184" t="s">
        <v>175</v>
      </c>
      <c r="D172" s="185"/>
      <c r="E172" s="185"/>
      <c r="F172" s="192" t="s">
        <v>24</v>
      </c>
      <c r="G172" s="193"/>
      <c r="H172" s="193"/>
      <c r="I172" s="193">
        <f>'SO 05 01 Pol'!G46</f>
        <v>0</v>
      </c>
      <c r="J172" s="189" t="str">
        <f>IF(I187=0,"",I172/I187*100)</f>
        <v/>
      </c>
    </row>
    <row r="173" spans="1:10" ht="36.75" customHeight="1" x14ac:dyDescent="0.25">
      <c r="A173" s="178"/>
      <c r="B173" s="183" t="s">
        <v>176</v>
      </c>
      <c r="C173" s="184" t="s">
        <v>177</v>
      </c>
      <c r="D173" s="185"/>
      <c r="E173" s="185"/>
      <c r="F173" s="192" t="s">
        <v>24</v>
      </c>
      <c r="G173" s="193"/>
      <c r="H173" s="193"/>
      <c r="I173" s="193">
        <f>'SO 05 01 Pol'!G53</f>
        <v>0</v>
      </c>
      <c r="J173" s="189" t="str">
        <f>IF(I187=0,"",I173/I187*100)</f>
        <v/>
      </c>
    </row>
    <row r="174" spans="1:10" ht="36.75" customHeight="1" x14ac:dyDescent="0.25">
      <c r="A174" s="178"/>
      <c r="B174" s="183" t="s">
        <v>178</v>
      </c>
      <c r="C174" s="184" t="s">
        <v>179</v>
      </c>
      <c r="D174" s="185"/>
      <c r="E174" s="185"/>
      <c r="F174" s="192" t="s">
        <v>24</v>
      </c>
      <c r="G174" s="193"/>
      <c r="H174" s="193"/>
      <c r="I174" s="193">
        <f>'SO 05 01 Pol'!G64</f>
        <v>0</v>
      </c>
      <c r="J174" s="189" t="str">
        <f>IF(I187=0,"",I174/I187*100)</f>
        <v/>
      </c>
    </row>
    <row r="175" spans="1:10" ht="36.75" customHeight="1" x14ac:dyDescent="0.25">
      <c r="A175" s="178"/>
      <c r="B175" s="183" t="s">
        <v>180</v>
      </c>
      <c r="C175" s="184" t="s">
        <v>181</v>
      </c>
      <c r="D175" s="185"/>
      <c r="E175" s="185"/>
      <c r="F175" s="192" t="s">
        <v>25</v>
      </c>
      <c r="G175" s="193"/>
      <c r="H175" s="193"/>
      <c r="I175" s="193">
        <f>'SO 03 01 Pol'!G65</f>
        <v>0</v>
      </c>
      <c r="J175" s="189" t="str">
        <f>IF(I187=0,"",I175/I187*100)</f>
        <v/>
      </c>
    </row>
    <row r="176" spans="1:10" ht="36.75" customHeight="1" x14ac:dyDescent="0.25">
      <c r="A176" s="178"/>
      <c r="B176" s="183" t="s">
        <v>182</v>
      </c>
      <c r="C176" s="184" t="s">
        <v>183</v>
      </c>
      <c r="D176" s="185"/>
      <c r="E176" s="185"/>
      <c r="F176" s="192" t="s">
        <v>25</v>
      </c>
      <c r="G176" s="193"/>
      <c r="H176" s="193"/>
      <c r="I176" s="193">
        <f>'SO 03 01 Pol'!G80</f>
        <v>0</v>
      </c>
      <c r="J176" s="189" t="str">
        <f>IF(I187=0,"",I176/I187*100)</f>
        <v/>
      </c>
    </row>
    <row r="177" spans="1:10" ht="36.75" customHeight="1" x14ac:dyDescent="0.25">
      <c r="A177" s="178"/>
      <c r="B177" s="183" t="s">
        <v>184</v>
      </c>
      <c r="C177" s="184" t="s">
        <v>185</v>
      </c>
      <c r="D177" s="185"/>
      <c r="E177" s="185"/>
      <c r="F177" s="192" t="s">
        <v>25</v>
      </c>
      <c r="G177" s="193"/>
      <c r="H177" s="193"/>
      <c r="I177" s="193">
        <f>'SO 03 01 Pol'!G101</f>
        <v>0</v>
      </c>
      <c r="J177" s="189" t="str">
        <f>IF(I187=0,"",I177/I187*100)</f>
        <v/>
      </c>
    </row>
    <row r="178" spans="1:10" ht="36.75" customHeight="1" x14ac:dyDescent="0.25">
      <c r="A178" s="178"/>
      <c r="B178" s="183" t="s">
        <v>186</v>
      </c>
      <c r="C178" s="184" t="s">
        <v>187</v>
      </c>
      <c r="D178" s="185"/>
      <c r="E178" s="185"/>
      <c r="F178" s="192" t="s">
        <v>25</v>
      </c>
      <c r="G178" s="193"/>
      <c r="H178" s="193"/>
      <c r="I178" s="193">
        <f>'SO 06 01 Pol'!G81</f>
        <v>0</v>
      </c>
      <c r="J178" s="189" t="str">
        <f>IF(I187=0,"",I178/I187*100)</f>
        <v/>
      </c>
    </row>
    <row r="179" spans="1:10" ht="36.75" customHeight="1" x14ac:dyDescent="0.25">
      <c r="A179" s="178"/>
      <c r="B179" s="183" t="s">
        <v>188</v>
      </c>
      <c r="C179" s="184" t="s">
        <v>189</v>
      </c>
      <c r="D179" s="185"/>
      <c r="E179" s="185"/>
      <c r="F179" s="192" t="s">
        <v>25</v>
      </c>
      <c r="G179" s="193"/>
      <c r="H179" s="193"/>
      <c r="I179" s="193">
        <f>'SO 06 01 Pol'!G85</f>
        <v>0</v>
      </c>
      <c r="J179" s="189" t="str">
        <f>IF(I187=0,"",I179/I187*100)</f>
        <v/>
      </c>
    </row>
    <row r="180" spans="1:10" ht="36.75" customHeight="1" x14ac:dyDescent="0.25">
      <c r="A180" s="178"/>
      <c r="B180" s="183" t="s">
        <v>190</v>
      </c>
      <c r="C180" s="184" t="s">
        <v>191</v>
      </c>
      <c r="D180" s="185"/>
      <c r="E180" s="185"/>
      <c r="F180" s="192" t="s">
        <v>25</v>
      </c>
      <c r="G180" s="193"/>
      <c r="H180" s="193"/>
      <c r="I180" s="193">
        <f>'SO 03 01 Pol'!G109</f>
        <v>0</v>
      </c>
      <c r="J180" s="189" t="str">
        <f>IF(I187=0,"",I180/I187*100)</f>
        <v/>
      </c>
    </row>
    <row r="181" spans="1:10" ht="36.75" customHeight="1" x14ac:dyDescent="0.25">
      <c r="A181" s="178"/>
      <c r="B181" s="183" t="s">
        <v>192</v>
      </c>
      <c r="C181" s="184" t="s">
        <v>193</v>
      </c>
      <c r="D181" s="185"/>
      <c r="E181" s="185"/>
      <c r="F181" s="192" t="s">
        <v>25</v>
      </c>
      <c r="G181" s="193"/>
      <c r="H181" s="193"/>
      <c r="I181" s="193">
        <f>'SO 03 01 Pol'!G120</f>
        <v>0</v>
      </c>
      <c r="J181" s="189" t="str">
        <f>IF(I187=0,"",I181/I187*100)</f>
        <v/>
      </c>
    </row>
    <row r="182" spans="1:10" ht="36.75" customHeight="1" x14ac:dyDescent="0.25">
      <c r="A182" s="178"/>
      <c r="B182" s="183" t="s">
        <v>194</v>
      </c>
      <c r="C182" s="184" t="s">
        <v>195</v>
      </c>
      <c r="D182" s="185"/>
      <c r="E182" s="185"/>
      <c r="F182" s="192" t="s">
        <v>25</v>
      </c>
      <c r="G182" s="193"/>
      <c r="H182" s="193"/>
      <c r="I182" s="193">
        <f>'SO 01 01 Pol'!G71+'SO 02 01 Pol'!G219+'SO 03 01 Pol'!G145</f>
        <v>0</v>
      </c>
      <c r="J182" s="189" t="str">
        <f>IF(I187=0,"",I182/I187*100)</f>
        <v/>
      </c>
    </row>
    <row r="183" spans="1:10" ht="36.75" customHeight="1" x14ac:dyDescent="0.25">
      <c r="A183" s="178"/>
      <c r="B183" s="183" t="s">
        <v>196</v>
      </c>
      <c r="C183" s="184" t="s">
        <v>197</v>
      </c>
      <c r="D183" s="185"/>
      <c r="E183" s="185"/>
      <c r="F183" s="192" t="s">
        <v>26</v>
      </c>
      <c r="G183" s="193"/>
      <c r="H183" s="193"/>
      <c r="I183" s="193">
        <f>'SO 06 01 Pol'!G87</f>
        <v>0</v>
      </c>
      <c r="J183" s="189" t="str">
        <f>IF(I187=0,"",I183/I187*100)</f>
        <v/>
      </c>
    </row>
    <row r="184" spans="1:10" ht="36.75" customHeight="1" x14ac:dyDescent="0.25">
      <c r="A184" s="178"/>
      <c r="B184" s="183" t="s">
        <v>198</v>
      </c>
      <c r="C184" s="184" t="s">
        <v>199</v>
      </c>
      <c r="D184" s="185"/>
      <c r="E184" s="185"/>
      <c r="F184" s="192" t="s">
        <v>200</v>
      </c>
      <c r="G184" s="193"/>
      <c r="H184" s="193"/>
      <c r="I184" s="193">
        <f>'SO 01 01 Pol'!G79</f>
        <v>0</v>
      </c>
      <c r="J184" s="189" t="str">
        <f>IF(I187=0,"",I184/I187*100)</f>
        <v/>
      </c>
    </row>
    <row r="185" spans="1:10" ht="36.75" customHeight="1" x14ac:dyDescent="0.25">
      <c r="A185" s="178"/>
      <c r="B185" s="183" t="s">
        <v>201</v>
      </c>
      <c r="C185" s="184" t="s">
        <v>27</v>
      </c>
      <c r="D185" s="185"/>
      <c r="E185" s="185"/>
      <c r="F185" s="192" t="s">
        <v>201</v>
      </c>
      <c r="G185" s="193"/>
      <c r="H185" s="193"/>
      <c r="I185" s="193">
        <f>'00 01 Naklady'!G8</f>
        <v>0</v>
      </c>
      <c r="J185" s="189" t="str">
        <f>IF(I187=0,"",I185/I187*100)</f>
        <v/>
      </c>
    </row>
    <row r="186" spans="1:10" ht="36.75" customHeight="1" x14ac:dyDescent="0.25">
      <c r="A186" s="178"/>
      <c r="B186" s="183" t="s">
        <v>202</v>
      </c>
      <c r="C186" s="184" t="s">
        <v>28</v>
      </c>
      <c r="D186" s="185"/>
      <c r="E186" s="185"/>
      <c r="F186" s="192" t="s">
        <v>202</v>
      </c>
      <c r="G186" s="193"/>
      <c r="H186" s="193"/>
      <c r="I186" s="193">
        <f>'00 01 Naklady'!G18</f>
        <v>0</v>
      </c>
      <c r="J186" s="189" t="str">
        <f>IF(I187=0,"",I186/I187*100)</f>
        <v/>
      </c>
    </row>
    <row r="187" spans="1:10" ht="25.5" customHeight="1" x14ac:dyDescent="0.25">
      <c r="A187" s="179"/>
      <c r="B187" s="186" t="s">
        <v>1</v>
      </c>
      <c r="C187" s="187"/>
      <c r="D187" s="188"/>
      <c r="E187" s="188"/>
      <c r="F187" s="194"/>
      <c r="G187" s="195"/>
      <c r="H187" s="195"/>
      <c r="I187" s="195">
        <f>SUM(I148:I186)</f>
        <v>0</v>
      </c>
      <c r="J187" s="190">
        <f>SUM(J148:J186)</f>
        <v>0</v>
      </c>
    </row>
    <row r="188" spans="1:10" x14ac:dyDescent="0.25">
      <c r="F188" s="133"/>
      <c r="G188" s="133"/>
      <c r="H188" s="133"/>
      <c r="I188" s="133"/>
      <c r="J188" s="191"/>
    </row>
    <row r="189" spans="1:10" x14ac:dyDescent="0.25">
      <c r="F189" s="133"/>
      <c r="G189" s="133"/>
      <c r="H189" s="133"/>
      <c r="I189" s="133"/>
      <c r="J189" s="191"/>
    </row>
    <row r="190" spans="1:10" x14ac:dyDescent="0.25">
      <c r="F190" s="133"/>
      <c r="G190" s="133"/>
      <c r="H190" s="133"/>
      <c r="I190" s="133"/>
      <c r="J190" s="191"/>
    </row>
  </sheetData>
  <sheetProtection algorithmName="SHA-512" hashValue="Thznc/KdwlXxzO0wLUHqMbQMBoWaZnn7AUtViLgeuzLWJF0nIm8B4KUMhFtSdGKZmmuIpJ23/bc13C1xibPqoQ==" saltValue="TQtBWkg/DFSTz3io+OPFY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1">
    <mergeCell ref="C182:E182"/>
    <mergeCell ref="C183:E183"/>
    <mergeCell ref="C184:E184"/>
    <mergeCell ref="C185:E185"/>
    <mergeCell ref="C186:E186"/>
    <mergeCell ref="C177:E177"/>
    <mergeCell ref="C178:E178"/>
    <mergeCell ref="C179:E179"/>
    <mergeCell ref="C180:E180"/>
    <mergeCell ref="C181:E181"/>
    <mergeCell ref="C172:E172"/>
    <mergeCell ref="C173:E173"/>
    <mergeCell ref="C174:E174"/>
    <mergeCell ref="C175:E175"/>
    <mergeCell ref="C176:E176"/>
    <mergeCell ref="C167:E167"/>
    <mergeCell ref="C168:E168"/>
    <mergeCell ref="C169:E169"/>
    <mergeCell ref="C170:E170"/>
    <mergeCell ref="C171:E171"/>
    <mergeCell ref="C162:E162"/>
    <mergeCell ref="C163:E163"/>
    <mergeCell ref="C164:E164"/>
    <mergeCell ref="C165:E165"/>
    <mergeCell ref="C166:E166"/>
    <mergeCell ref="C157:E157"/>
    <mergeCell ref="C158:E158"/>
    <mergeCell ref="C159:E159"/>
    <mergeCell ref="C160:E160"/>
    <mergeCell ref="C161:E161"/>
    <mergeCell ref="C152:E152"/>
    <mergeCell ref="C153:E153"/>
    <mergeCell ref="C154:E154"/>
    <mergeCell ref="C155:E155"/>
    <mergeCell ref="C156:E156"/>
    <mergeCell ref="B128:J128"/>
    <mergeCell ref="C148:E148"/>
    <mergeCell ref="C149:E149"/>
    <mergeCell ref="C150:E150"/>
    <mergeCell ref="C151:E151"/>
    <mergeCell ref="B121:J121"/>
    <mergeCell ref="B122:J122"/>
    <mergeCell ref="B124:J124"/>
    <mergeCell ref="B125:J125"/>
    <mergeCell ref="B127:J127"/>
    <mergeCell ref="B113:J113"/>
    <mergeCell ref="B115:J115"/>
    <mergeCell ref="B116:J116"/>
    <mergeCell ref="B117:J117"/>
    <mergeCell ref="B119:J119"/>
    <mergeCell ref="B101:J101"/>
    <mergeCell ref="B103:J103"/>
    <mergeCell ref="B104:J104"/>
    <mergeCell ref="B108:J108"/>
    <mergeCell ref="B110:J110"/>
    <mergeCell ref="B94:J94"/>
    <mergeCell ref="B96:J96"/>
    <mergeCell ref="B97:J97"/>
    <mergeCell ref="B98:J98"/>
    <mergeCell ref="B100:J100"/>
    <mergeCell ref="B86:J86"/>
    <mergeCell ref="B88:J88"/>
    <mergeCell ref="B89:J89"/>
    <mergeCell ref="B91:J91"/>
    <mergeCell ref="B93:J93"/>
    <mergeCell ref="B78:J78"/>
    <mergeCell ref="B80:J80"/>
    <mergeCell ref="B81:J81"/>
    <mergeCell ref="B83:J83"/>
    <mergeCell ref="B84:J84"/>
    <mergeCell ref="B71:J71"/>
    <mergeCell ref="B72:J72"/>
    <mergeCell ref="B73:J73"/>
    <mergeCell ref="B75:J75"/>
    <mergeCell ref="B77:J77"/>
    <mergeCell ref="B63:J63"/>
    <mergeCell ref="B65:J65"/>
    <mergeCell ref="B68:J68"/>
    <mergeCell ref="B69:J69"/>
    <mergeCell ref="B70:J70"/>
    <mergeCell ref="C54:E54"/>
    <mergeCell ref="B55:E55"/>
    <mergeCell ref="B58:J58"/>
    <mergeCell ref="B60:J60"/>
    <mergeCell ref="B62:J62"/>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4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7" t="s">
        <v>6</v>
      </c>
      <c r="B1" s="107"/>
      <c r="C1" s="108"/>
      <c r="D1" s="107"/>
      <c r="E1" s="107"/>
      <c r="F1" s="107"/>
      <c r="G1" s="107"/>
    </row>
    <row r="2" spans="1:7" ht="24.9" customHeight="1" x14ac:dyDescent="0.25">
      <c r="A2" s="50" t="s">
        <v>7</v>
      </c>
      <c r="B2" s="49"/>
      <c r="C2" s="109"/>
      <c r="D2" s="109"/>
      <c r="E2" s="109"/>
      <c r="F2" s="109"/>
      <c r="G2" s="110"/>
    </row>
    <row r="3" spans="1:7" ht="24.9" customHeight="1" x14ac:dyDescent="0.25">
      <c r="A3" s="50" t="s">
        <v>8</v>
      </c>
      <c r="B3" s="49"/>
      <c r="C3" s="109"/>
      <c r="D3" s="109"/>
      <c r="E3" s="109"/>
      <c r="F3" s="109"/>
      <c r="G3" s="110"/>
    </row>
    <row r="4" spans="1:7" ht="24.9" customHeight="1" x14ac:dyDescent="0.25">
      <c r="A4" s="50" t="s">
        <v>9</v>
      </c>
      <c r="B4" s="49"/>
      <c r="C4" s="109"/>
      <c r="D4" s="109"/>
      <c r="E4" s="109"/>
      <c r="F4" s="109"/>
      <c r="G4" s="110"/>
    </row>
    <row r="5" spans="1:7" x14ac:dyDescent="0.25">
      <c r="B5" s="4"/>
      <c r="C5" s="5"/>
      <c r="D5" s="6"/>
    </row>
  </sheetData>
  <sheetProtection algorithmName="SHA-512" hashValue="ETEoWlck362BQoSx25YWigPn2A4+Iam/BBTCBcTjrHqf3nHaIAdtLSJhH3FluJiA6HI9xeJd5ZiNAmisgR7f0w==" saltValue="vUSz/NQVc/ZPmb0tGNR6G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72AEB-11CF-4CA7-8A77-5A6A93505998}">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6" customWidth="1"/>
    <col min="3" max="3" width="63.33203125" style="17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7" t="s">
        <v>203</v>
      </c>
      <c r="B1" s="197"/>
      <c r="C1" s="197"/>
      <c r="D1" s="197"/>
      <c r="E1" s="197"/>
      <c r="F1" s="197"/>
      <c r="G1" s="197"/>
      <c r="AG1" t="s">
        <v>204</v>
      </c>
    </row>
    <row r="2" spans="1:60" ht="25.05" customHeight="1" x14ac:dyDescent="0.25">
      <c r="A2" s="198" t="s">
        <v>7</v>
      </c>
      <c r="B2" s="49" t="s">
        <v>43</v>
      </c>
      <c r="C2" s="201" t="s">
        <v>44</v>
      </c>
      <c r="D2" s="199"/>
      <c r="E2" s="199"/>
      <c r="F2" s="199"/>
      <c r="G2" s="200"/>
      <c r="AG2" t="s">
        <v>205</v>
      </c>
    </row>
    <row r="3" spans="1:60" ht="25.05" customHeight="1" x14ac:dyDescent="0.25">
      <c r="A3" s="198" t="s">
        <v>8</v>
      </c>
      <c r="B3" s="49" t="s">
        <v>206</v>
      </c>
      <c r="C3" s="201" t="s">
        <v>207</v>
      </c>
      <c r="D3" s="199"/>
      <c r="E3" s="199"/>
      <c r="F3" s="199"/>
      <c r="G3" s="200"/>
      <c r="AC3" s="176" t="s">
        <v>208</v>
      </c>
      <c r="AG3" t="s">
        <v>209</v>
      </c>
    </row>
    <row r="4" spans="1:60" ht="25.05" customHeight="1" x14ac:dyDescent="0.25">
      <c r="A4" s="202" t="s">
        <v>9</v>
      </c>
      <c r="B4" s="203" t="s">
        <v>47</v>
      </c>
      <c r="C4" s="204" t="s">
        <v>48</v>
      </c>
      <c r="D4" s="205"/>
      <c r="E4" s="205"/>
      <c r="F4" s="205"/>
      <c r="G4" s="206"/>
      <c r="AG4" t="s">
        <v>210</v>
      </c>
    </row>
    <row r="5" spans="1:60" x14ac:dyDescent="0.25">
      <c r="D5" s="10"/>
    </row>
    <row r="6" spans="1:60" ht="39.6" x14ac:dyDescent="0.25">
      <c r="A6" s="208" t="s">
        <v>211</v>
      </c>
      <c r="B6" s="210" t="s">
        <v>212</v>
      </c>
      <c r="C6" s="210" t="s">
        <v>213</v>
      </c>
      <c r="D6" s="209" t="s">
        <v>214</v>
      </c>
      <c r="E6" s="208" t="s">
        <v>215</v>
      </c>
      <c r="F6" s="207" t="s">
        <v>216</v>
      </c>
      <c r="G6" s="208" t="s">
        <v>29</v>
      </c>
      <c r="H6" s="211" t="s">
        <v>30</v>
      </c>
      <c r="I6" s="211" t="s">
        <v>217</v>
      </c>
      <c r="J6" s="211" t="s">
        <v>31</v>
      </c>
      <c r="K6" s="211" t="s">
        <v>218</v>
      </c>
      <c r="L6" s="211" t="s">
        <v>219</v>
      </c>
      <c r="M6" s="211" t="s">
        <v>220</v>
      </c>
      <c r="N6" s="211" t="s">
        <v>221</v>
      </c>
      <c r="O6" s="211" t="s">
        <v>222</v>
      </c>
      <c r="P6" s="211" t="s">
        <v>223</v>
      </c>
      <c r="Q6" s="211" t="s">
        <v>224</v>
      </c>
      <c r="R6" s="211" t="s">
        <v>225</v>
      </c>
      <c r="S6" s="211" t="s">
        <v>226</v>
      </c>
      <c r="T6" s="211" t="s">
        <v>227</v>
      </c>
      <c r="U6" s="211" t="s">
        <v>228</v>
      </c>
      <c r="V6" s="211" t="s">
        <v>229</v>
      </c>
      <c r="W6" s="211" t="s">
        <v>230</v>
      </c>
      <c r="X6" s="211" t="s">
        <v>231</v>
      </c>
      <c r="Y6" s="211" t="s">
        <v>232</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5">
      <c r="A8" s="226" t="s">
        <v>233</v>
      </c>
      <c r="B8" s="227" t="s">
        <v>201</v>
      </c>
      <c r="C8" s="249" t="s">
        <v>27</v>
      </c>
      <c r="D8" s="228"/>
      <c r="E8" s="229"/>
      <c r="F8" s="230"/>
      <c r="G8" s="230">
        <f>SUMIF(AG9:AG17,"&lt;&gt;NOR",G9:G17)</f>
        <v>0</v>
      </c>
      <c r="H8" s="230"/>
      <c r="I8" s="230">
        <f>SUM(I9:I17)</f>
        <v>0</v>
      </c>
      <c r="J8" s="230"/>
      <c r="K8" s="230">
        <f>SUM(K9:K17)</f>
        <v>0</v>
      </c>
      <c r="L8" s="230"/>
      <c r="M8" s="230">
        <f>SUM(M9:M17)</f>
        <v>0</v>
      </c>
      <c r="N8" s="229"/>
      <c r="O8" s="229">
        <f>SUM(O9:O17)</f>
        <v>0</v>
      </c>
      <c r="P8" s="229"/>
      <c r="Q8" s="229">
        <f>SUM(Q9:Q17)</f>
        <v>0</v>
      </c>
      <c r="R8" s="230"/>
      <c r="S8" s="230"/>
      <c r="T8" s="231"/>
      <c r="U8" s="225"/>
      <c r="V8" s="225">
        <f>SUM(V9:V17)</f>
        <v>0</v>
      </c>
      <c r="W8" s="225"/>
      <c r="X8" s="225"/>
      <c r="Y8" s="225"/>
      <c r="AG8" t="s">
        <v>234</v>
      </c>
    </row>
    <row r="9" spans="1:60" outlineLevel="1" x14ac:dyDescent="0.25">
      <c r="A9" s="240">
        <v>1</v>
      </c>
      <c r="B9" s="241" t="s">
        <v>235</v>
      </c>
      <c r="C9" s="250" t="s">
        <v>236</v>
      </c>
      <c r="D9" s="242" t="s">
        <v>237</v>
      </c>
      <c r="E9" s="243">
        <v>1</v>
      </c>
      <c r="F9" s="244"/>
      <c r="G9" s="245">
        <f>ROUND(E9*F9,2)</f>
        <v>0</v>
      </c>
      <c r="H9" s="244"/>
      <c r="I9" s="245">
        <f>ROUND(E9*H9,2)</f>
        <v>0</v>
      </c>
      <c r="J9" s="244"/>
      <c r="K9" s="245">
        <f>ROUND(E9*J9,2)</f>
        <v>0</v>
      </c>
      <c r="L9" s="245">
        <v>21</v>
      </c>
      <c r="M9" s="245">
        <f>G9*(1+L9/100)</f>
        <v>0</v>
      </c>
      <c r="N9" s="243">
        <v>0</v>
      </c>
      <c r="O9" s="243">
        <f>ROUND(E9*N9,2)</f>
        <v>0</v>
      </c>
      <c r="P9" s="243">
        <v>0</v>
      </c>
      <c r="Q9" s="243">
        <f>ROUND(E9*P9,2)</f>
        <v>0</v>
      </c>
      <c r="R9" s="245"/>
      <c r="S9" s="245" t="s">
        <v>238</v>
      </c>
      <c r="T9" s="246" t="s">
        <v>239</v>
      </c>
      <c r="U9" s="223">
        <v>0</v>
      </c>
      <c r="V9" s="223">
        <f>ROUND(E9*U9,2)</f>
        <v>0</v>
      </c>
      <c r="W9" s="223"/>
      <c r="X9" s="223" t="s">
        <v>240</v>
      </c>
      <c r="Y9" s="223" t="s">
        <v>241</v>
      </c>
      <c r="Z9" s="212"/>
      <c r="AA9" s="212"/>
      <c r="AB9" s="212"/>
      <c r="AC9" s="212"/>
      <c r="AD9" s="212"/>
      <c r="AE9" s="212"/>
      <c r="AF9" s="212"/>
      <c r="AG9" s="212" t="s">
        <v>242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33">
        <v>2</v>
      </c>
      <c r="B10" s="234" t="s">
        <v>243</v>
      </c>
      <c r="C10" s="251" t="s">
        <v>244</v>
      </c>
      <c r="D10" s="235" t="s">
        <v>237</v>
      </c>
      <c r="E10" s="236">
        <v>1</v>
      </c>
      <c r="F10" s="237"/>
      <c r="G10" s="238">
        <f>ROUND(E10*F10,2)</f>
        <v>0</v>
      </c>
      <c r="H10" s="237"/>
      <c r="I10" s="238">
        <f>ROUND(E10*H10,2)</f>
        <v>0</v>
      </c>
      <c r="J10" s="237"/>
      <c r="K10" s="238">
        <f>ROUND(E10*J10,2)</f>
        <v>0</v>
      </c>
      <c r="L10" s="238">
        <v>21</v>
      </c>
      <c r="M10" s="238">
        <f>G10*(1+L10/100)</f>
        <v>0</v>
      </c>
      <c r="N10" s="236">
        <v>0</v>
      </c>
      <c r="O10" s="236">
        <f>ROUND(E10*N10,2)</f>
        <v>0</v>
      </c>
      <c r="P10" s="236">
        <v>0</v>
      </c>
      <c r="Q10" s="236">
        <f>ROUND(E10*P10,2)</f>
        <v>0</v>
      </c>
      <c r="R10" s="238"/>
      <c r="S10" s="238" t="s">
        <v>238</v>
      </c>
      <c r="T10" s="239" t="s">
        <v>239</v>
      </c>
      <c r="U10" s="223">
        <v>0</v>
      </c>
      <c r="V10" s="223">
        <f>ROUND(E10*U10,2)</f>
        <v>0</v>
      </c>
      <c r="W10" s="223"/>
      <c r="X10" s="223" t="s">
        <v>240</v>
      </c>
      <c r="Y10" s="223" t="s">
        <v>241</v>
      </c>
      <c r="Z10" s="212"/>
      <c r="AA10" s="212"/>
      <c r="AB10" s="212"/>
      <c r="AC10" s="212"/>
      <c r="AD10" s="212"/>
      <c r="AE10" s="212"/>
      <c r="AF10" s="212"/>
      <c r="AG10" s="212" t="s">
        <v>242</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1" outlineLevel="2" x14ac:dyDescent="0.25">
      <c r="A11" s="219"/>
      <c r="B11" s="220"/>
      <c r="C11" s="252" t="s">
        <v>245</v>
      </c>
      <c r="D11" s="248"/>
      <c r="E11" s="248"/>
      <c r="F11" s="248"/>
      <c r="G11" s="248"/>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246</v>
      </c>
      <c r="AH11" s="212"/>
      <c r="AI11" s="212"/>
      <c r="AJ11" s="212"/>
      <c r="AK11" s="212"/>
      <c r="AL11" s="212"/>
      <c r="AM11" s="212"/>
      <c r="AN11" s="212"/>
      <c r="AO11" s="212"/>
      <c r="AP11" s="212"/>
      <c r="AQ11" s="212"/>
      <c r="AR11" s="212"/>
      <c r="AS11" s="212"/>
      <c r="AT11" s="212"/>
      <c r="AU11" s="212"/>
      <c r="AV11" s="212"/>
      <c r="AW11" s="212"/>
      <c r="AX11" s="212"/>
      <c r="AY11" s="212"/>
      <c r="AZ11" s="212"/>
      <c r="BA11" s="247" t="str">
        <f>C11</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1" s="212"/>
      <c r="BC11" s="212"/>
      <c r="BD11" s="212"/>
      <c r="BE11" s="212"/>
      <c r="BF11" s="212"/>
      <c r="BG11" s="212"/>
      <c r="BH11" s="212"/>
    </row>
    <row r="12" spans="1:60" outlineLevel="1" x14ac:dyDescent="0.25">
      <c r="A12" s="233">
        <v>3</v>
      </c>
      <c r="B12" s="234" t="s">
        <v>247</v>
      </c>
      <c r="C12" s="251" t="s">
        <v>248</v>
      </c>
      <c r="D12" s="235" t="s">
        <v>237</v>
      </c>
      <c r="E12" s="236">
        <v>1</v>
      </c>
      <c r="F12" s="237"/>
      <c r="G12" s="238">
        <f>ROUND(E12*F12,2)</f>
        <v>0</v>
      </c>
      <c r="H12" s="237"/>
      <c r="I12" s="238">
        <f>ROUND(E12*H12,2)</f>
        <v>0</v>
      </c>
      <c r="J12" s="237"/>
      <c r="K12" s="238">
        <f>ROUND(E12*J12,2)</f>
        <v>0</v>
      </c>
      <c r="L12" s="238">
        <v>21</v>
      </c>
      <c r="M12" s="238">
        <f>G12*(1+L12/100)</f>
        <v>0</v>
      </c>
      <c r="N12" s="236">
        <v>0</v>
      </c>
      <c r="O12" s="236">
        <f>ROUND(E12*N12,2)</f>
        <v>0</v>
      </c>
      <c r="P12" s="236">
        <v>0</v>
      </c>
      <c r="Q12" s="236">
        <f>ROUND(E12*P12,2)</f>
        <v>0</v>
      </c>
      <c r="R12" s="238"/>
      <c r="S12" s="238" t="s">
        <v>238</v>
      </c>
      <c r="T12" s="239" t="s">
        <v>239</v>
      </c>
      <c r="U12" s="223">
        <v>0</v>
      </c>
      <c r="V12" s="223">
        <f>ROUND(E12*U12,2)</f>
        <v>0</v>
      </c>
      <c r="W12" s="223"/>
      <c r="X12" s="223" t="s">
        <v>240</v>
      </c>
      <c r="Y12" s="223" t="s">
        <v>241</v>
      </c>
      <c r="Z12" s="212"/>
      <c r="AA12" s="212"/>
      <c r="AB12" s="212"/>
      <c r="AC12" s="212"/>
      <c r="AD12" s="212"/>
      <c r="AE12" s="212"/>
      <c r="AF12" s="212"/>
      <c r="AG12" s="212" t="s">
        <v>242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31.2" outlineLevel="2" x14ac:dyDescent="0.25">
      <c r="A13" s="219"/>
      <c r="B13" s="220"/>
      <c r="C13" s="252" t="s">
        <v>249</v>
      </c>
      <c r="D13" s="248"/>
      <c r="E13" s="248"/>
      <c r="F13" s="248"/>
      <c r="G13" s="248"/>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246</v>
      </c>
      <c r="AH13" s="212"/>
      <c r="AI13" s="212"/>
      <c r="AJ13" s="212"/>
      <c r="AK13" s="212"/>
      <c r="AL13" s="212"/>
      <c r="AM13" s="212"/>
      <c r="AN13" s="212"/>
      <c r="AO13" s="212"/>
      <c r="AP13" s="212"/>
      <c r="AQ13" s="212"/>
      <c r="AR13" s="212"/>
      <c r="AS13" s="212"/>
      <c r="AT13" s="212"/>
      <c r="AU13" s="212"/>
      <c r="AV13" s="212"/>
      <c r="AW13" s="212"/>
      <c r="AX13" s="212"/>
      <c r="AY13" s="212"/>
      <c r="AZ13" s="212"/>
      <c r="BA13" s="247" t="str">
        <f>C13</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3" s="212"/>
      <c r="BC13" s="212"/>
      <c r="BD13" s="212"/>
      <c r="BE13" s="212"/>
      <c r="BF13" s="212"/>
      <c r="BG13" s="212"/>
      <c r="BH13" s="212"/>
    </row>
    <row r="14" spans="1:60" outlineLevel="1" x14ac:dyDescent="0.25">
      <c r="A14" s="233">
        <v>4</v>
      </c>
      <c r="B14" s="234" t="s">
        <v>250</v>
      </c>
      <c r="C14" s="251" t="s">
        <v>251</v>
      </c>
      <c r="D14" s="235" t="s">
        <v>237</v>
      </c>
      <c r="E14" s="236">
        <v>1</v>
      </c>
      <c r="F14" s="237"/>
      <c r="G14" s="238">
        <f>ROUND(E14*F14,2)</f>
        <v>0</v>
      </c>
      <c r="H14" s="237"/>
      <c r="I14" s="238">
        <f>ROUND(E14*H14,2)</f>
        <v>0</v>
      </c>
      <c r="J14" s="237"/>
      <c r="K14" s="238">
        <f>ROUND(E14*J14,2)</f>
        <v>0</v>
      </c>
      <c r="L14" s="238">
        <v>21</v>
      </c>
      <c r="M14" s="238">
        <f>G14*(1+L14/100)</f>
        <v>0</v>
      </c>
      <c r="N14" s="236">
        <v>0</v>
      </c>
      <c r="O14" s="236">
        <f>ROUND(E14*N14,2)</f>
        <v>0</v>
      </c>
      <c r="P14" s="236">
        <v>0</v>
      </c>
      <c r="Q14" s="236">
        <f>ROUND(E14*P14,2)</f>
        <v>0</v>
      </c>
      <c r="R14" s="238"/>
      <c r="S14" s="238" t="s">
        <v>238</v>
      </c>
      <c r="T14" s="239" t="s">
        <v>239</v>
      </c>
      <c r="U14" s="223">
        <v>0</v>
      </c>
      <c r="V14" s="223">
        <f>ROUND(E14*U14,2)</f>
        <v>0</v>
      </c>
      <c r="W14" s="223"/>
      <c r="X14" s="223" t="s">
        <v>240</v>
      </c>
      <c r="Y14" s="223" t="s">
        <v>241</v>
      </c>
      <c r="Z14" s="212"/>
      <c r="AA14" s="212"/>
      <c r="AB14" s="212"/>
      <c r="AC14" s="212"/>
      <c r="AD14" s="212"/>
      <c r="AE14" s="212"/>
      <c r="AF14" s="212"/>
      <c r="AG14" s="212" t="s">
        <v>242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1" outlineLevel="2" x14ac:dyDescent="0.25">
      <c r="A15" s="219"/>
      <c r="B15" s="220"/>
      <c r="C15" s="252" t="s">
        <v>252</v>
      </c>
      <c r="D15" s="248"/>
      <c r="E15" s="248"/>
      <c r="F15" s="248"/>
      <c r="G15" s="248"/>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246</v>
      </c>
      <c r="AH15" s="212"/>
      <c r="AI15" s="212"/>
      <c r="AJ15" s="212"/>
      <c r="AK15" s="212"/>
      <c r="AL15" s="212"/>
      <c r="AM15" s="212"/>
      <c r="AN15" s="212"/>
      <c r="AO15" s="212"/>
      <c r="AP15" s="212"/>
      <c r="AQ15" s="212"/>
      <c r="AR15" s="212"/>
      <c r="AS15" s="212"/>
      <c r="AT15" s="212"/>
      <c r="AU15" s="212"/>
      <c r="AV15" s="212"/>
      <c r="AW15" s="212"/>
      <c r="AX15" s="212"/>
      <c r="AY15" s="212"/>
      <c r="AZ15" s="212"/>
      <c r="BA15" s="247" t="str">
        <f>C15</f>
        <v>Odstranění objektů zařízení staveniště včetně přípojek energií a jejich odvoz. Položka zahrnuje i náklady na úpravu povrchů po odstranění zařízení staveniště a úklid ploch, na kterých bylo zařízení staveniště provozováno.</v>
      </c>
      <c r="BB15" s="212"/>
      <c r="BC15" s="212"/>
      <c r="BD15" s="212"/>
      <c r="BE15" s="212"/>
      <c r="BF15" s="212"/>
      <c r="BG15" s="212"/>
      <c r="BH15" s="212"/>
    </row>
    <row r="16" spans="1:60" outlineLevel="1" x14ac:dyDescent="0.25">
      <c r="A16" s="240">
        <v>5</v>
      </c>
      <c r="B16" s="241" t="s">
        <v>253</v>
      </c>
      <c r="C16" s="250" t="s">
        <v>254</v>
      </c>
      <c r="D16" s="242" t="s">
        <v>237</v>
      </c>
      <c r="E16" s="243">
        <v>1</v>
      </c>
      <c r="F16" s="244"/>
      <c r="G16" s="245">
        <f>ROUND(E16*F16,2)</f>
        <v>0</v>
      </c>
      <c r="H16" s="244"/>
      <c r="I16" s="245">
        <f>ROUND(E16*H16,2)</f>
        <v>0</v>
      </c>
      <c r="J16" s="244"/>
      <c r="K16" s="245">
        <f>ROUND(E16*J16,2)</f>
        <v>0</v>
      </c>
      <c r="L16" s="245">
        <v>21</v>
      </c>
      <c r="M16" s="245">
        <f>G16*(1+L16/100)</f>
        <v>0</v>
      </c>
      <c r="N16" s="243">
        <v>0</v>
      </c>
      <c r="O16" s="243">
        <f>ROUND(E16*N16,2)</f>
        <v>0</v>
      </c>
      <c r="P16" s="243">
        <v>0</v>
      </c>
      <c r="Q16" s="243">
        <f>ROUND(E16*P16,2)</f>
        <v>0</v>
      </c>
      <c r="R16" s="245"/>
      <c r="S16" s="245" t="s">
        <v>238</v>
      </c>
      <c r="T16" s="246" t="s">
        <v>239</v>
      </c>
      <c r="U16" s="223">
        <v>0</v>
      </c>
      <c r="V16" s="223">
        <f>ROUND(E16*U16,2)</f>
        <v>0</v>
      </c>
      <c r="W16" s="223"/>
      <c r="X16" s="223" t="s">
        <v>240</v>
      </c>
      <c r="Y16" s="223" t="s">
        <v>241</v>
      </c>
      <c r="Z16" s="212"/>
      <c r="AA16" s="212"/>
      <c r="AB16" s="212"/>
      <c r="AC16" s="212"/>
      <c r="AD16" s="212"/>
      <c r="AE16" s="212"/>
      <c r="AF16" s="212"/>
      <c r="AG16" s="212" t="s">
        <v>242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40">
        <v>6</v>
      </c>
      <c r="B17" s="241" t="s">
        <v>255</v>
      </c>
      <c r="C17" s="250" t="s">
        <v>256</v>
      </c>
      <c r="D17" s="242" t="s">
        <v>237</v>
      </c>
      <c r="E17" s="243">
        <v>1</v>
      </c>
      <c r="F17" s="244"/>
      <c r="G17" s="245">
        <f>ROUND(E17*F17,2)</f>
        <v>0</v>
      </c>
      <c r="H17" s="244"/>
      <c r="I17" s="245">
        <f>ROUND(E17*H17,2)</f>
        <v>0</v>
      </c>
      <c r="J17" s="244"/>
      <c r="K17" s="245">
        <f>ROUND(E17*J17,2)</f>
        <v>0</v>
      </c>
      <c r="L17" s="245">
        <v>21</v>
      </c>
      <c r="M17" s="245">
        <f>G17*(1+L17/100)</f>
        <v>0</v>
      </c>
      <c r="N17" s="243">
        <v>0</v>
      </c>
      <c r="O17" s="243">
        <f>ROUND(E17*N17,2)</f>
        <v>0</v>
      </c>
      <c r="P17" s="243">
        <v>0</v>
      </c>
      <c r="Q17" s="243">
        <f>ROUND(E17*P17,2)</f>
        <v>0</v>
      </c>
      <c r="R17" s="245"/>
      <c r="S17" s="245" t="s">
        <v>238</v>
      </c>
      <c r="T17" s="246" t="s">
        <v>239</v>
      </c>
      <c r="U17" s="223">
        <v>0</v>
      </c>
      <c r="V17" s="223">
        <f>ROUND(E17*U17,2)</f>
        <v>0</v>
      </c>
      <c r="W17" s="223"/>
      <c r="X17" s="223" t="s">
        <v>240</v>
      </c>
      <c r="Y17" s="223" t="s">
        <v>241</v>
      </c>
      <c r="Z17" s="212"/>
      <c r="AA17" s="212"/>
      <c r="AB17" s="212"/>
      <c r="AC17" s="212"/>
      <c r="AD17" s="212"/>
      <c r="AE17" s="212"/>
      <c r="AF17" s="212"/>
      <c r="AG17" s="212" t="s">
        <v>242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5">
      <c r="A18" s="226" t="s">
        <v>233</v>
      </c>
      <c r="B18" s="227" t="s">
        <v>202</v>
      </c>
      <c r="C18" s="249" t="s">
        <v>28</v>
      </c>
      <c r="D18" s="228"/>
      <c r="E18" s="229"/>
      <c r="F18" s="230"/>
      <c r="G18" s="230">
        <f>SUMIF(AG19:AG23,"&lt;&gt;NOR",G19:G23)</f>
        <v>0</v>
      </c>
      <c r="H18" s="230"/>
      <c r="I18" s="230">
        <f>SUM(I19:I23)</f>
        <v>0</v>
      </c>
      <c r="J18" s="230"/>
      <c r="K18" s="230">
        <f>SUM(K19:K23)</f>
        <v>0</v>
      </c>
      <c r="L18" s="230"/>
      <c r="M18" s="230">
        <f>SUM(M19:M23)</f>
        <v>0</v>
      </c>
      <c r="N18" s="229"/>
      <c r="O18" s="229">
        <f>SUM(O19:O23)</f>
        <v>0</v>
      </c>
      <c r="P18" s="229"/>
      <c r="Q18" s="229">
        <f>SUM(Q19:Q23)</f>
        <v>0</v>
      </c>
      <c r="R18" s="230"/>
      <c r="S18" s="230"/>
      <c r="T18" s="231"/>
      <c r="U18" s="225"/>
      <c r="V18" s="225">
        <f>SUM(V19:V23)</f>
        <v>0</v>
      </c>
      <c r="W18" s="225"/>
      <c r="X18" s="225"/>
      <c r="Y18" s="225"/>
      <c r="AG18" t="s">
        <v>234</v>
      </c>
    </row>
    <row r="19" spans="1:60" outlineLevel="1" x14ac:dyDescent="0.25">
      <c r="A19" s="240">
        <v>7</v>
      </c>
      <c r="B19" s="241" t="s">
        <v>257</v>
      </c>
      <c r="C19" s="250" t="s">
        <v>258</v>
      </c>
      <c r="D19" s="242" t="s">
        <v>237</v>
      </c>
      <c r="E19" s="243">
        <v>1</v>
      </c>
      <c r="F19" s="244"/>
      <c r="G19" s="245">
        <f>ROUND(E19*F19,2)</f>
        <v>0</v>
      </c>
      <c r="H19" s="244"/>
      <c r="I19" s="245">
        <f>ROUND(E19*H19,2)</f>
        <v>0</v>
      </c>
      <c r="J19" s="244"/>
      <c r="K19" s="245">
        <f>ROUND(E19*J19,2)</f>
        <v>0</v>
      </c>
      <c r="L19" s="245">
        <v>21</v>
      </c>
      <c r="M19" s="245">
        <f>G19*(1+L19/100)</f>
        <v>0</v>
      </c>
      <c r="N19" s="243">
        <v>0</v>
      </c>
      <c r="O19" s="243">
        <f>ROUND(E19*N19,2)</f>
        <v>0</v>
      </c>
      <c r="P19" s="243">
        <v>0</v>
      </c>
      <c r="Q19" s="243">
        <f>ROUND(E19*P19,2)</f>
        <v>0</v>
      </c>
      <c r="R19" s="245"/>
      <c r="S19" s="245" t="s">
        <v>238</v>
      </c>
      <c r="T19" s="246" t="s">
        <v>239</v>
      </c>
      <c r="U19" s="223">
        <v>0</v>
      </c>
      <c r="V19" s="223">
        <f>ROUND(E19*U19,2)</f>
        <v>0</v>
      </c>
      <c r="W19" s="223"/>
      <c r="X19" s="223" t="s">
        <v>240</v>
      </c>
      <c r="Y19" s="223" t="s">
        <v>241</v>
      </c>
      <c r="Z19" s="212"/>
      <c r="AA19" s="212"/>
      <c r="AB19" s="212"/>
      <c r="AC19" s="212"/>
      <c r="AD19" s="212"/>
      <c r="AE19" s="212"/>
      <c r="AF19" s="212"/>
      <c r="AG19" s="212" t="s">
        <v>242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33">
        <v>8</v>
      </c>
      <c r="B20" s="234" t="s">
        <v>259</v>
      </c>
      <c r="C20" s="251" t="s">
        <v>260</v>
      </c>
      <c r="D20" s="235" t="s">
        <v>237</v>
      </c>
      <c r="E20" s="236">
        <v>1</v>
      </c>
      <c r="F20" s="237"/>
      <c r="G20" s="238">
        <f>ROUND(E20*F20,2)</f>
        <v>0</v>
      </c>
      <c r="H20" s="237"/>
      <c r="I20" s="238">
        <f>ROUND(E20*H20,2)</f>
        <v>0</v>
      </c>
      <c r="J20" s="237"/>
      <c r="K20" s="238">
        <f>ROUND(E20*J20,2)</f>
        <v>0</v>
      </c>
      <c r="L20" s="238">
        <v>21</v>
      </c>
      <c r="M20" s="238">
        <f>G20*(1+L20/100)</f>
        <v>0</v>
      </c>
      <c r="N20" s="236">
        <v>0</v>
      </c>
      <c r="O20" s="236">
        <f>ROUND(E20*N20,2)</f>
        <v>0</v>
      </c>
      <c r="P20" s="236">
        <v>0</v>
      </c>
      <c r="Q20" s="236">
        <f>ROUND(E20*P20,2)</f>
        <v>0</v>
      </c>
      <c r="R20" s="238"/>
      <c r="S20" s="238" t="s">
        <v>238</v>
      </c>
      <c r="T20" s="239" t="s">
        <v>239</v>
      </c>
      <c r="U20" s="223">
        <v>0</v>
      </c>
      <c r="V20" s="223">
        <f>ROUND(E20*U20,2)</f>
        <v>0</v>
      </c>
      <c r="W20" s="223"/>
      <c r="X20" s="223" t="s">
        <v>240</v>
      </c>
      <c r="Y20" s="223" t="s">
        <v>241</v>
      </c>
      <c r="Z20" s="212"/>
      <c r="AA20" s="212"/>
      <c r="AB20" s="212"/>
      <c r="AC20" s="212"/>
      <c r="AD20" s="212"/>
      <c r="AE20" s="212"/>
      <c r="AF20" s="212"/>
      <c r="AG20" s="212" t="s">
        <v>242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5">
      <c r="A21" s="219"/>
      <c r="B21" s="220"/>
      <c r="C21" s="252" t="s">
        <v>261</v>
      </c>
      <c r="D21" s="248"/>
      <c r="E21" s="248"/>
      <c r="F21" s="248"/>
      <c r="G21" s="248"/>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246</v>
      </c>
      <c r="AH21" s="212"/>
      <c r="AI21" s="212"/>
      <c r="AJ21" s="212"/>
      <c r="AK21" s="212"/>
      <c r="AL21" s="212"/>
      <c r="AM21" s="212"/>
      <c r="AN21" s="212"/>
      <c r="AO21" s="212"/>
      <c r="AP21" s="212"/>
      <c r="AQ21" s="212"/>
      <c r="AR21" s="212"/>
      <c r="AS21" s="212"/>
      <c r="AT21" s="212"/>
      <c r="AU21" s="212"/>
      <c r="AV21" s="212"/>
      <c r="AW21" s="212"/>
      <c r="AX21" s="212"/>
      <c r="AY21" s="212"/>
      <c r="AZ21" s="212"/>
      <c r="BA21" s="247" t="str">
        <f>C21</f>
        <v>Náklady na vyhotovení dokumentace skutečného provedení stavby a její předání objednateli v požadované formě a požadovaném počtu.</v>
      </c>
      <c r="BB21" s="212"/>
      <c r="BC21" s="212"/>
      <c r="BD21" s="212"/>
      <c r="BE21" s="212"/>
      <c r="BF21" s="212"/>
      <c r="BG21" s="212"/>
      <c r="BH21" s="212"/>
    </row>
    <row r="22" spans="1:60" outlineLevel="1" x14ac:dyDescent="0.25">
      <c r="A22" s="233">
        <v>9</v>
      </c>
      <c r="B22" s="234" t="s">
        <v>262</v>
      </c>
      <c r="C22" s="251" t="s">
        <v>263</v>
      </c>
      <c r="D22" s="235" t="s">
        <v>237</v>
      </c>
      <c r="E22" s="236">
        <v>1</v>
      </c>
      <c r="F22" s="237"/>
      <c r="G22" s="238">
        <f>ROUND(E22*F22,2)</f>
        <v>0</v>
      </c>
      <c r="H22" s="237"/>
      <c r="I22" s="238">
        <f>ROUND(E22*H22,2)</f>
        <v>0</v>
      </c>
      <c r="J22" s="237"/>
      <c r="K22" s="238">
        <f>ROUND(E22*J22,2)</f>
        <v>0</v>
      </c>
      <c r="L22" s="238">
        <v>21</v>
      </c>
      <c r="M22" s="238">
        <f>G22*(1+L22/100)</f>
        <v>0</v>
      </c>
      <c r="N22" s="236">
        <v>0</v>
      </c>
      <c r="O22" s="236">
        <f>ROUND(E22*N22,2)</f>
        <v>0</v>
      </c>
      <c r="P22" s="236">
        <v>0</v>
      </c>
      <c r="Q22" s="236">
        <f>ROUND(E22*P22,2)</f>
        <v>0</v>
      </c>
      <c r="R22" s="238"/>
      <c r="S22" s="238" t="s">
        <v>238</v>
      </c>
      <c r="T22" s="239" t="s">
        <v>239</v>
      </c>
      <c r="U22" s="223">
        <v>0</v>
      </c>
      <c r="V22" s="223">
        <f>ROUND(E22*U22,2)</f>
        <v>0</v>
      </c>
      <c r="W22" s="223"/>
      <c r="X22" s="223" t="s">
        <v>240</v>
      </c>
      <c r="Y22" s="223" t="s">
        <v>241</v>
      </c>
      <c r="Z22" s="212"/>
      <c r="AA22" s="212"/>
      <c r="AB22" s="212"/>
      <c r="AC22" s="212"/>
      <c r="AD22" s="212"/>
      <c r="AE22" s="212"/>
      <c r="AF22" s="212"/>
      <c r="AG22" s="212" t="s">
        <v>242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5">
      <c r="A23" s="219"/>
      <c r="B23" s="220"/>
      <c r="C23" s="252" t="s">
        <v>264</v>
      </c>
      <c r="D23" s="248"/>
      <c r="E23" s="248"/>
      <c r="F23" s="248"/>
      <c r="G23" s="248"/>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246</v>
      </c>
      <c r="AH23" s="212"/>
      <c r="AI23" s="212"/>
      <c r="AJ23" s="212"/>
      <c r="AK23" s="212"/>
      <c r="AL23" s="212"/>
      <c r="AM23" s="212"/>
      <c r="AN23" s="212"/>
      <c r="AO23" s="212"/>
      <c r="AP23" s="212"/>
      <c r="AQ23" s="212"/>
      <c r="AR23" s="212"/>
      <c r="AS23" s="212"/>
      <c r="AT23" s="212"/>
      <c r="AU23" s="212"/>
      <c r="AV23" s="212"/>
      <c r="AW23" s="212"/>
      <c r="AX23" s="212"/>
      <c r="AY23" s="212"/>
      <c r="AZ23" s="212"/>
      <c r="BA23" s="247" t="str">
        <f>C23</f>
        <v>Náklady na provedení skutečného zaměření stavby v rozsahu nezbytném pro zápis změny do katastru nemovitostí.</v>
      </c>
      <c r="BB23" s="212"/>
      <c r="BC23" s="212"/>
      <c r="BD23" s="212"/>
      <c r="BE23" s="212"/>
      <c r="BF23" s="212"/>
      <c r="BG23" s="212"/>
      <c r="BH23" s="212"/>
    </row>
    <row r="24" spans="1:60" x14ac:dyDescent="0.25">
      <c r="A24" s="3"/>
      <c r="B24" s="4"/>
      <c r="C24" s="253"/>
      <c r="D24" s="6"/>
      <c r="E24" s="3"/>
      <c r="F24" s="3"/>
      <c r="G24" s="3"/>
      <c r="H24" s="3"/>
      <c r="I24" s="3"/>
      <c r="J24" s="3"/>
      <c r="K24" s="3"/>
      <c r="L24" s="3"/>
      <c r="M24" s="3"/>
      <c r="N24" s="3"/>
      <c r="O24" s="3"/>
      <c r="P24" s="3"/>
      <c r="Q24" s="3"/>
      <c r="R24" s="3"/>
      <c r="S24" s="3"/>
      <c r="T24" s="3"/>
      <c r="U24" s="3"/>
      <c r="V24" s="3"/>
      <c r="W24" s="3"/>
      <c r="X24" s="3"/>
      <c r="Y24" s="3"/>
      <c r="AE24">
        <v>12</v>
      </c>
      <c r="AF24">
        <v>21</v>
      </c>
      <c r="AG24" t="s">
        <v>219</v>
      </c>
    </row>
    <row r="25" spans="1:60" x14ac:dyDescent="0.25">
      <c r="A25" s="215"/>
      <c r="B25" s="216" t="s">
        <v>29</v>
      </c>
      <c r="C25" s="254"/>
      <c r="D25" s="217"/>
      <c r="E25" s="218"/>
      <c r="F25" s="218"/>
      <c r="G25" s="232">
        <f>G8+G18</f>
        <v>0</v>
      </c>
      <c r="H25" s="3"/>
      <c r="I25" s="3"/>
      <c r="J25" s="3"/>
      <c r="K25" s="3"/>
      <c r="L25" s="3"/>
      <c r="M25" s="3"/>
      <c r="N25" s="3"/>
      <c r="O25" s="3"/>
      <c r="P25" s="3"/>
      <c r="Q25" s="3"/>
      <c r="R25" s="3"/>
      <c r="S25" s="3"/>
      <c r="T25" s="3"/>
      <c r="U25" s="3"/>
      <c r="V25" s="3"/>
      <c r="W25" s="3"/>
      <c r="X25" s="3"/>
      <c r="Y25" s="3"/>
      <c r="AE25">
        <f>SUMIF(L7:L23,AE24,G7:G23)</f>
        <v>0</v>
      </c>
      <c r="AF25">
        <f>SUMIF(L7:L23,AF24,G7:G23)</f>
        <v>0</v>
      </c>
      <c r="AG25" t="s">
        <v>265</v>
      </c>
    </row>
    <row r="26" spans="1:60" x14ac:dyDescent="0.25">
      <c r="C26" s="255"/>
      <c r="D26" s="10"/>
      <c r="AG26" t="s">
        <v>266</v>
      </c>
    </row>
    <row r="27" spans="1:60" x14ac:dyDescent="0.25">
      <c r="D27" s="10"/>
    </row>
    <row r="28" spans="1:60" x14ac:dyDescent="0.25">
      <c r="D28" s="10"/>
    </row>
    <row r="29" spans="1:60" x14ac:dyDescent="0.25">
      <c r="D29" s="10"/>
    </row>
    <row r="30" spans="1:60" x14ac:dyDescent="0.25">
      <c r="D30" s="10"/>
    </row>
    <row r="31" spans="1:60" x14ac:dyDescent="0.25">
      <c r="D31" s="10"/>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HE0//fAePuQPTnltQOFxF1YtbYUlrAnKywxC1PqvVc0Ni5GhUYgt90ZxaQnTIfjQLWe32zbT5l4XbmOumYfUxQ==" saltValue="ND0k2Ng6kFxQF9UnVj4NnA==" spinCount="100000" sheet="1" formatRows="0"/>
  <mergeCells count="9">
    <mergeCell ref="C15:G15"/>
    <mergeCell ref="C21:G21"/>
    <mergeCell ref="C23:G23"/>
    <mergeCell ref="A1:G1"/>
    <mergeCell ref="C2:G2"/>
    <mergeCell ref="C3:G3"/>
    <mergeCell ref="C4:G4"/>
    <mergeCell ref="C11:G11"/>
    <mergeCell ref="C13:G13"/>
  </mergeCells>
  <pageMargins left="0.59055118110236204" right="0.196850393700787" top="0.78740157499999996" bottom="0.78740157499999996" header="0.3" footer="0.3"/>
  <pageSetup scale="95"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C0205-DFBA-46A9-888E-F27FB8B2D22D}">
  <sheetPr>
    <outlinePr summaryBelow="0"/>
  </sheetPr>
  <dimension ref="A1:BH5000"/>
  <sheetViews>
    <sheetView workbookViewId="0">
      <pane ySplit="7" topLeftCell="A8" activePane="bottomLeft" state="frozen"/>
      <selection sqref="A1:G1"/>
      <selection pane="bottomLeft" sqref="A1:G1"/>
    </sheetView>
  </sheetViews>
  <sheetFormatPr defaultRowHeight="13.2" outlineLevelRow="3" x14ac:dyDescent="0.25"/>
  <cols>
    <col min="1" max="1" width="3.44140625" customWidth="1"/>
    <col min="2" max="2" width="12.6640625" style="176" customWidth="1"/>
    <col min="3" max="3" width="63.33203125" style="17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7" t="s">
        <v>267</v>
      </c>
      <c r="B1" s="197"/>
      <c r="C1" s="197"/>
      <c r="D1" s="197"/>
      <c r="E1" s="197"/>
      <c r="F1" s="197"/>
      <c r="G1" s="197"/>
      <c r="AG1" t="s">
        <v>204</v>
      </c>
    </row>
    <row r="2" spans="1:60" ht="25.05" customHeight="1" x14ac:dyDescent="0.25">
      <c r="A2" s="198" t="s">
        <v>7</v>
      </c>
      <c r="B2" s="49" t="s">
        <v>43</v>
      </c>
      <c r="C2" s="201" t="s">
        <v>44</v>
      </c>
      <c r="D2" s="199"/>
      <c r="E2" s="199"/>
      <c r="F2" s="199"/>
      <c r="G2" s="200"/>
      <c r="AG2" t="s">
        <v>205</v>
      </c>
    </row>
    <row r="3" spans="1:60" ht="25.05" customHeight="1" x14ac:dyDescent="0.25">
      <c r="A3" s="198" t="s">
        <v>8</v>
      </c>
      <c r="B3" s="49" t="s">
        <v>50</v>
      </c>
      <c r="C3" s="201" t="s">
        <v>51</v>
      </c>
      <c r="D3" s="199"/>
      <c r="E3" s="199"/>
      <c r="F3" s="199"/>
      <c r="G3" s="200"/>
      <c r="AC3" s="176" t="s">
        <v>205</v>
      </c>
      <c r="AG3" t="s">
        <v>209</v>
      </c>
    </row>
    <row r="4" spans="1:60" ht="25.05" customHeight="1" x14ac:dyDescent="0.25">
      <c r="A4" s="202" t="s">
        <v>9</v>
      </c>
      <c r="B4" s="203" t="s">
        <v>47</v>
      </c>
      <c r="C4" s="204" t="s">
        <v>52</v>
      </c>
      <c r="D4" s="205"/>
      <c r="E4" s="205"/>
      <c r="F4" s="205"/>
      <c r="G4" s="206"/>
      <c r="AG4" t="s">
        <v>210</v>
      </c>
    </row>
    <row r="5" spans="1:60" x14ac:dyDescent="0.25">
      <c r="D5" s="10"/>
    </row>
    <row r="6" spans="1:60" ht="39.6" x14ac:dyDescent="0.25">
      <c r="A6" s="208" t="s">
        <v>211</v>
      </c>
      <c r="B6" s="210" t="s">
        <v>212</v>
      </c>
      <c r="C6" s="210" t="s">
        <v>213</v>
      </c>
      <c r="D6" s="209" t="s">
        <v>214</v>
      </c>
      <c r="E6" s="208" t="s">
        <v>215</v>
      </c>
      <c r="F6" s="207" t="s">
        <v>216</v>
      </c>
      <c r="G6" s="208" t="s">
        <v>29</v>
      </c>
      <c r="H6" s="211" t="s">
        <v>30</v>
      </c>
      <c r="I6" s="211" t="s">
        <v>217</v>
      </c>
      <c r="J6" s="211" t="s">
        <v>31</v>
      </c>
      <c r="K6" s="211" t="s">
        <v>218</v>
      </c>
      <c r="L6" s="211" t="s">
        <v>219</v>
      </c>
      <c r="M6" s="211" t="s">
        <v>220</v>
      </c>
      <c r="N6" s="211" t="s">
        <v>221</v>
      </c>
      <c r="O6" s="211" t="s">
        <v>222</v>
      </c>
      <c r="P6" s="211" t="s">
        <v>223</v>
      </c>
      <c r="Q6" s="211" t="s">
        <v>224</v>
      </c>
      <c r="R6" s="211" t="s">
        <v>225</v>
      </c>
      <c r="S6" s="211" t="s">
        <v>226</v>
      </c>
      <c r="T6" s="211" t="s">
        <v>227</v>
      </c>
      <c r="U6" s="211" t="s">
        <v>228</v>
      </c>
      <c r="V6" s="211" t="s">
        <v>229</v>
      </c>
      <c r="W6" s="211" t="s">
        <v>230</v>
      </c>
      <c r="X6" s="211" t="s">
        <v>231</v>
      </c>
      <c r="Y6" s="211" t="s">
        <v>232</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5">
      <c r="A8" s="226" t="s">
        <v>233</v>
      </c>
      <c r="B8" s="227" t="s">
        <v>128</v>
      </c>
      <c r="C8" s="249" t="s">
        <v>129</v>
      </c>
      <c r="D8" s="228"/>
      <c r="E8" s="229"/>
      <c r="F8" s="230"/>
      <c r="G8" s="230">
        <f>SUMIF(AG9:AG19,"&lt;&gt;NOR",G9:G19)</f>
        <v>0</v>
      </c>
      <c r="H8" s="230"/>
      <c r="I8" s="230">
        <f>SUM(I9:I19)</f>
        <v>0</v>
      </c>
      <c r="J8" s="230"/>
      <c r="K8" s="230">
        <f>SUM(K9:K19)</f>
        <v>0</v>
      </c>
      <c r="L8" s="230"/>
      <c r="M8" s="230">
        <f>SUM(M9:M19)</f>
        <v>0</v>
      </c>
      <c r="N8" s="229"/>
      <c r="O8" s="229">
        <f>SUM(O9:O19)</f>
        <v>0.11</v>
      </c>
      <c r="P8" s="229"/>
      <c r="Q8" s="229">
        <f>SUM(Q9:Q19)</f>
        <v>0</v>
      </c>
      <c r="R8" s="230"/>
      <c r="S8" s="230"/>
      <c r="T8" s="231"/>
      <c r="U8" s="225"/>
      <c r="V8" s="225">
        <f>SUM(V9:V19)</f>
        <v>14.879999999999999</v>
      </c>
      <c r="W8" s="225"/>
      <c r="X8" s="225"/>
      <c r="Y8" s="225"/>
      <c r="AG8" t="s">
        <v>234</v>
      </c>
    </row>
    <row r="9" spans="1:60" outlineLevel="1" x14ac:dyDescent="0.25">
      <c r="A9" s="233">
        <v>1</v>
      </c>
      <c r="B9" s="234" t="s">
        <v>268</v>
      </c>
      <c r="C9" s="251" t="s">
        <v>269</v>
      </c>
      <c r="D9" s="235" t="s">
        <v>270</v>
      </c>
      <c r="E9" s="236">
        <v>0.6</v>
      </c>
      <c r="F9" s="237"/>
      <c r="G9" s="238">
        <f>ROUND(E9*F9,2)</f>
        <v>0</v>
      </c>
      <c r="H9" s="237"/>
      <c r="I9" s="238">
        <f>ROUND(E9*H9,2)</f>
        <v>0</v>
      </c>
      <c r="J9" s="237"/>
      <c r="K9" s="238">
        <f>ROUND(E9*J9,2)</f>
        <v>0</v>
      </c>
      <c r="L9" s="238">
        <v>21</v>
      </c>
      <c r="M9" s="238">
        <f>G9*(1+L9/100)</f>
        <v>0</v>
      </c>
      <c r="N9" s="236">
        <v>0</v>
      </c>
      <c r="O9" s="236">
        <f>ROUND(E9*N9,2)</f>
        <v>0</v>
      </c>
      <c r="P9" s="236">
        <v>0</v>
      </c>
      <c r="Q9" s="236">
        <f>ROUND(E9*P9,2)</f>
        <v>0</v>
      </c>
      <c r="R9" s="238" t="s">
        <v>271</v>
      </c>
      <c r="S9" s="238" t="s">
        <v>272</v>
      </c>
      <c r="T9" s="239" t="s">
        <v>272</v>
      </c>
      <c r="U9" s="223">
        <v>0.2</v>
      </c>
      <c r="V9" s="223">
        <f>ROUND(E9*U9,2)</f>
        <v>0.12</v>
      </c>
      <c r="W9" s="223"/>
      <c r="X9" s="223" t="s">
        <v>240</v>
      </c>
      <c r="Y9" s="223" t="s">
        <v>241</v>
      </c>
      <c r="Z9" s="212"/>
      <c r="AA9" s="212"/>
      <c r="AB9" s="212"/>
      <c r="AC9" s="212"/>
      <c r="AD9" s="212"/>
      <c r="AE9" s="212"/>
      <c r="AF9" s="212"/>
      <c r="AG9" s="212" t="s">
        <v>242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5">
      <c r="A10" s="219"/>
      <c r="B10" s="220"/>
      <c r="C10" s="259" t="s">
        <v>273</v>
      </c>
      <c r="D10" s="258"/>
      <c r="E10" s="258"/>
      <c r="F10" s="258"/>
      <c r="G10" s="258"/>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274</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5">
      <c r="A11" s="219"/>
      <c r="B11" s="220"/>
      <c r="C11" s="260" t="s">
        <v>275</v>
      </c>
      <c r="D11" s="256"/>
      <c r="E11" s="257"/>
      <c r="F11" s="223"/>
      <c r="G11" s="223"/>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276</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5">
      <c r="A12" s="219"/>
      <c r="B12" s="220"/>
      <c r="C12" s="260" t="s">
        <v>277</v>
      </c>
      <c r="D12" s="256"/>
      <c r="E12" s="257">
        <v>0.6</v>
      </c>
      <c r="F12" s="223"/>
      <c r="G12" s="223"/>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276</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33">
        <v>2</v>
      </c>
      <c r="B13" s="234" t="s">
        <v>278</v>
      </c>
      <c r="C13" s="251" t="s">
        <v>279</v>
      </c>
      <c r="D13" s="235" t="s">
        <v>280</v>
      </c>
      <c r="E13" s="236">
        <v>12</v>
      </c>
      <c r="F13" s="237"/>
      <c r="G13" s="238">
        <f>ROUND(E13*F13,2)</f>
        <v>0</v>
      </c>
      <c r="H13" s="237"/>
      <c r="I13" s="238">
        <f>ROUND(E13*H13,2)</f>
        <v>0</v>
      </c>
      <c r="J13" s="237"/>
      <c r="K13" s="238">
        <f>ROUND(E13*J13,2)</f>
        <v>0</v>
      </c>
      <c r="L13" s="238">
        <v>21</v>
      </c>
      <c r="M13" s="238">
        <f>G13*(1+L13/100)</f>
        <v>0</v>
      </c>
      <c r="N13" s="236">
        <v>9.4000000000000004E-3</v>
      </c>
      <c r="O13" s="236">
        <f>ROUND(E13*N13,2)</f>
        <v>0.11</v>
      </c>
      <c r="P13" s="236">
        <v>0</v>
      </c>
      <c r="Q13" s="236">
        <f>ROUND(E13*P13,2)</f>
        <v>0</v>
      </c>
      <c r="R13" s="238" t="s">
        <v>281</v>
      </c>
      <c r="S13" s="238" t="s">
        <v>272</v>
      </c>
      <c r="T13" s="239" t="s">
        <v>272</v>
      </c>
      <c r="U13" s="223">
        <v>0.86</v>
      </c>
      <c r="V13" s="223">
        <f>ROUND(E13*U13,2)</f>
        <v>10.32</v>
      </c>
      <c r="W13" s="223"/>
      <c r="X13" s="223" t="s">
        <v>240</v>
      </c>
      <c r="Y13" s="223" t="s">
        <v>241</v>
      </c>
      <c r="Z13" s="212"/>
      <c r="AA13" s="212"/>
      <c r="AB13" s="212"/>
      <c r="AC13" s="212"/>
      <c r="AD13" s="212"/>
      <c r="AE13" s="212"/>
      <c r="AF13" s="212"/>
      <c r="AG13" s="212" t="s">
        <v>242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5">
      <c r="A14" s="219"/>
      <c r="B14" s="220"/>
      <c r="C14" s="259" t="s">
        <v>282</v>
      </c>
      <c r="D14" s="258"/>
      <c r="E14" s="258"/>
      <c r="F14" s="258"/>
      <c r="G14" s="258"/>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274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5">
      <c r="A15" s="219"/>
      <c r="B15" s="220"/>
      <c r="C15" s="260" t="s">
        <v>283</v>
      </c>
      <c r="D15" s="256"/>
      <c r="E15" s="257">
        <v>12</v>
      </c>
      <c r="F15" s="223"/>
      <c r="G15" s="223"/>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276</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33">
        <v>3</v>
      </c>
      <c r="B16" s="234" t="s">
        <v>284</v>
      </c>
      <c r="C16" s="251" t="s">
        <v>285</v>
      </c>
      <c r="D16" s="235" t="s">
        <v>280</v>
      </c>
      <c r="E16" s="236">
        <v>12</v>
      </c>
      <c r="F16" s="237"/>
      <c r="G16" s="238">
        <f>ROUND(E16*F16,2)</f>
        <v>0</v>
      </c>
      <c r="H16" s="237"/>
      <c r="I16" s="238">
        <f>ROUND(E16*H16,2)</f>
        <v>0</v>
      </c>
      <c r="J16" s="237"/>
      <c r="K16" s="238">
        <f>ROUND(E16*J16,2)</f>
        <v>0</v>
      </c>
      <c r="L16" s="238">
        <v>21</v>
      </c>
      <c r="M16" s="238">
        <f>G16*(1+L16/100)</f>
        <v>0</v>
      </c>
      <c r="N16" s="236">
        <v>0</v>
      </c>
      <c r="O16" s="236">
        <f>ROUND(E16*N16,2)</f>
        <v>0</v>
      </c>
      <c r="P16" s="236">
        <v>0</v>
      </c>
      <c r="Q16" s="236">
        <f>ROUND(E16*P16,2)</f>
        <v>0</v>
      </c>
      <c r="R16" s="238" t="s">
        <v>281</v>
      </c>
      <c r="S16" s="238" t="s">
        <v>272</v>
      </c>
      <c r="T16" s="239" t="s">
        <v>272</v>
      </c>
      <c r="U16" s="223">
        <v>0.37</v>
      </c>
      <c r="V16" s="223">
        <f>ROUND(E16*U16,2)</f>
        <v>4.4400000000000004</v>
      </c>
      <c r="W16" s="223"/>
      <c r="X16" s="223" t="s">
        <v>240</v>
      </c>
      <c r="Y16" s="223" t="s">
        <v>241</v>
      </c>
      <c r="Z16" s="212"/>
      <c r="AA16" s="212"/>
      <c r="AB16" s="212"/>
      <c r="AC16" s="212"/>
      <c r="AD16" s="212"/>
      <c r="AE16" s="212"/>
      <c r="AF16" s="212"/>
      <c r="AG16" s="212" t="s">
        <v>242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5">
      <c r="A17" s="219"/>
      <c r="B17" s="220"/>
      <c r="C17" s="259" t="s">
        <v>282</v>
      </c>
      <c r="D17" s="258"/>
      <c r="E17" s="258"/>
      <c r="F17" s="258"/>
      <c r="G17" s="258"/>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274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33">
        <v>4</v>
      </c>
      <c r="B18" s="234" t="s">
        <v>286</v>
      </c>
      <c r="C18" s="251" t="s">
        <v>287</v>
      </c>
      <c r="D18" s="235" t="s">
        <v>280</v>
      </c>
      <c r="E18" s="236">
        <v>28</v>
      </c>
      <c r="F18" s="237"/>
      <c r="G18" s="238">
        <f>ROUND(E18*F18,2)</f>
        <v>0</v>
      </c>
      <c r="H18" s="237"/>
      <c r="I18" s="238">
        <f>ROUND(E18*H18,2)</f>
        <v>0</v>
      </c>
      <c r="J18" s="237"/>
      <c r="K18" s="238">
        <f>ROUND(E18*J18,2)</f>
        <v>0</v>
      </c>
      <c r="L18" s="238">
        <v>21</v>
      </c>
      <c r="M18" s="238">
        <f>G18*(1+L18/100)</f>
        <v>0</v>
      </c>
      <c r="N18" s="236">
        <v>5.0000000000000002E-5</v>
      </c>
      <c r="O18" s="236">
        <f>ROUND(E18*N18,2)</f>
        <v>0</v>
      </c>
      <c r="P18" s="236">
        <v>0</v>
      </c>
      <c r="Q18" s="236">
        <f>ROUND(E18*P18,2)</f>
        <v>0</v>
      </c>
      <c r="R18" s="238" t="s">
        <v>288</v>
      </c>
      <c r="S18" s="238" t="s">
        <v>272</v>
      </c>
      <c r="T18" s="239" t="s">
        <v>272</v>
      </c>
      <c r="U18" s="223">
        <v>0</v>
      </c>
      <c r="V18" s="223">
        <f>ROUND(E18*U18,2)</f>
        <v>0</v>
      </c>
      <c r="W18" s="223"/>
      <c r="X18" s="223" t="s">
        <v>289</v>
      </c>
      <c r="Y18" s="223" t="s">
        <v>241</v>
      </c>
      <c r="Z18" s="212"/>
      <c r="AA18" s="212"/>
      <c r="AB18" s="212"/>
      <c r="AC18" s="212"/>
      <c r="AD18" s="212"/>
      <c r="AE18" s="212"/>
      <c r="AF18" s="212"/>
      <c r="AG18" s="212" t="s">
        <v>290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5">
      <c r="A19" s="219"/>
      <c r="B19" s="220"/>
      <c r="C19" s="259" t="s">
        <v>291</v>
      </c>
      <c r="D19" s="258"/>
      <c r="E19" s="258"/>
      <c r="F19" s="258"/>
      <c r="G19" s="258"/>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274</v>
      </c>
      <c r="AH19" s="212"/>
      <c r="AI19" s="212"/>
      <c r="AJ19" s="212"/>
      <c r="AK19" s="212"/>
      <c r="AL19" s="212"/>
      <c r="AM19" s="212"/>
      <c r="AN19" s="212"/>
      <c r="AO19" s="212"/>
      <c r="AP19" s="212"/>
      <c r="AQ19" s="212"/>
      <c r="AR19" s="212"/>
      <c r="AS19" s="212"/>
      <c r="AT19" s="212"/>
      <c r="AU19" s="212"/>
      <c r="AV19" s="212"/>
      <c r="AW19" s="212"/>
      <c r="AX19" s="212"/>
      <c r="AY19" s="212"/>
      <c r="AZ19" s="212"/>
      <c r="BA19" s="247" t="str">
        <f>C19</f>
        <v>a stromů o průměru kmene do 100 mm, s odstraněním kořenů, s odklizením křovin a stromů na vzdálenost do 50 m a jejich spálením.</v>
      </c>
      <c r="BB19" s="212"/>
      <c r="BC19" s="212"/>
      <c r="BD19" s="212"/>
      <c r="BE19" s="212"/>
      <c r="BF19" s="212"/>
      <c r="BG19" s="212"/>
      <c r="BH19" s="212"/>
    </row>
    <row r="20" spans="1:60" x14ac:dyDescent="0.25">
      <c r="A20" s="226" t="s">
        <v>233</v>
      </c>
      <c r="B20" s="227" t="s">
        <v>130</v>
      </c>
      <c r="C20" s="249" t="s">
        <v>131</v>
      </c>
      <c r="D20" s="228"/>
      <c r="E20" s="229"/>
      <c r="F20" s="230"/>
      <c r="G20" s="230">
        <f>SUMIF(AG21:AG45,"&lt;&gt;NOR",G21:G45)</f>
        <v>0</v>
      </c>
      <c r="H20" s="230"/>
      <c r="I20" s="230">
        <f>SUM(I21:I45)</f>
        <v>0</v>
      </c>
      <c r="J20" s="230"/>
      <c r="K20" s="230">
        <f>SUM(K21:K45)</f>
        <v>0</v>
      </c>
      <c r="L20" s="230"/>
      <c r="M20" s="230">
        <f>SUM(M21:M45)</f>
        <v>0</v>
      </c>
      <c r="N20" s="229"/>
      <c r="O20" s="229">
        <f>SUM(O21:O45)</f>
        <v>0</v>
      </c>
      <c r="P20" s="229"/>
      <c r="Q20" s="229">
        <f>SUM(Q21:Q45)</f>
        <v>105.74</v>
      </c>
      <c r="R20" s="230"/>
      <c r="S20" s="230"/>
      <c r="T20" s="231"/>
      <c r="U20" s="225"/>
      <c r="V20" s="225">
        <f>SUM(V21:V45)</f>
        <v>69.8</v>
      </c>
      <c r="W20" s="225"/>
      <c r="X20" s="225"/>
      <c r="Y20" s="225"/>
      <c r="AG20" t="s">
        <v>234</v>
      </c>
    </row>
    <row r="21" spans="1:60" ht="20.399999999999999" outlineLevel="1" x14ac:dyDescent="0.25">
      <c r="A21" s="233">
        <v>5</v>
      </c>
      <c r="B21" s="234" t="s">
        <v>292</v>
      </c>
      <c r="C21" s="251" t="s">
        <v>293</v>
      </c>
      <c r="D21" s="235" t="s">
        <v>280</v>
      </c>
      <c r="E21" s="236">
        <v>17.5</v>
      </c>
      <c r="F21" s="237"/>
      <c r="G21" s="238">
        <f>ROUND(E21*F21,2)</f>
        <v>0</v>
      </c>
      <c r="H21" s="237"/>
      <c r="I21" s="238">
        <f>ROUND(E21*H21,2)</f>
        <v>0</v>
      </c>
      <c r="J21" s="237"/>
      <c r="K21" s="238">
        <f>ROUND(E21*J21,2)</f>
        <v>0</v>
      </c>
      <c r="L21" s="238">
        <v>21</v>
      </c>
      <c r="M21" s="238">
        <f>G21*(1+L21/100)</f>
        <v>0</v>
      </c>
      <c r="N21" s="236">
        <v>0</v>
      </c>
      <c r="O21" s="236">
        <f>ROUND(E21*N21,2)</f>
        <v>0</v>
      </c>
      <c r="P21" s="236">
        <v>0.13800000000000001</v>
      </c>
      <c r="Q21" s="236">
        <f>ROUND(E21*P21,2)</f>
        <v>2.42</v>
      </c>
      <c r="R21" s="238" t="s">
        <v>294</v>
      </c>
      <c r="S21" s="238" t="s">
        <v>272</v>
      </c>
      <c r="T21" s="239" t="s">
        <v>272</v>
      </c>
      <c r="U21" s="223">
        <v>0.16</v>
      </c>
      <c r="V21" s="223">
        <f>ROUND(E21*U21,2)</f>
        <v>2.8</v>
      </c>
      <c r="W21" s="223"/>
      <c r="X21" s="223" t="s">
        <v>240</v>
      </c>
      <c r="Y21" s="223" t="s">
        <v>241</v>
      </c>
      <c r="Z21" s="212"/>
      <c r="AA21" s="212"/>
      <c r="AB21" s="212"/>
      <c r="AC21" s="212"/>
      <c r="AD21" s="212"/>
      <c r="AE21" s="212"/>
      <c r="AF21" s="212"/>
      <c r="AG21" s="212" t="s">
        <v>242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5">
      <c r="A22" s="219"/>
      <c r="B22" s="220"/>
      <c r="C22" s="259" t="s">
        <v>295</v>
      </c>
      <c r="D22" s="258"/>
      <c r="E22" s="258"/>
      <c r="F22" s="258"/>
      <c r="G22" s="258"/>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274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5">
      <c r="A23" s="219"/>
      <c r="B23" s="220"/>
      <c r="C23" s="260" t="s">
        <v>296</v>
      </c>
      <c r="D23" s="256"/>
      <c r="E23" s="257"/>
      <c r="F23" s="223"/>
      <c r="G23" s="223"/>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276</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5">
      <c r="A24" s="219"/>
      <c r="B24" s="220"/>
      <c r="C24" s="260" t="s">
        <v>297</v>
      </c>
      <c r="D24" s="256"/>
      <c r="E24" s="257">
        <v>17.5</v>
      </c>
      <c r="F24" s="223"/>
      <c r="G24" s="223"/>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276</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33">
        <v>6</v>
      </c>
      <c r="B25" s="234" t="s">
        <v>298</v>
      </c>
      <c r="C25" s="251" t="s">
        <v>299</v>
      </c>
      <c r="D25" s="235" t="s">
        <v>280</v>
      </c>
      <c r="E25" s="236">
        <v>87.5</v>
      </c>
      <c r="F25" s="237"/>
      <c r="G25" s="238">
        <f>ROUND(E25*F25,2)</f>
        <v>0</v>
      </c>
      <c r="H25" s="237"/>
      <c r="I25" s="238">
        <f>ROUND(E25*H25,2)</f>
        <v>0</v>
      </c>
      <c r="J25" s="237"/>
      <c r="K25" s="238">
        <f>ROUND(E25*J25,2)</f>
        <v>0</v>
      </c>
      <c r="L25" s="238">
        <v>21</v>
      </c>
      <c r="M25" s="238">
        <f>G25*(1+L25/100)</f>
        <v>0</v>
      </c>
      <c r="N25" s="236">
        <v>0</v>
      </c>
      <c r="O25" s="236">
        <f>ROUND(E25*N25,2)</f>
        <v>0</v>
      </c>
      <c r="P25" s="236">
        <v>0.13800000000000001</v>
      </c>
      <c r="Q25" s="236">
        <f>ROUND(E25*P25,2)</f>
        <v>12.08</v>
      </c>
      <c r="R25" s="238" t="s">
        <v>294</v>
      </c>
      <c r="S25" s="238" t="s">
        <v>238</v>
      </c>
      <c r="T25" s="239" t="s">
        <v>272</v>
      </c>
      <c r="U25" s="223">
        <v>0.16</v>
      </c>
      <c r="V25" s="223">
        <f>ROUND(E25*U25,2)</f>
        <v>14</v>
      </c>
      <c r="W25" s="223"/>
      <c r="X25" s="223" t="s">
        <v>240</v>
      </c>
      <c r="Y25" s="223" t="s">
        <v>241</v>
      </c>
      <c r="Z25" s="212"/>
      <c r="AA25" s="212"/>
      <c r="AB25" s="212"/>
      <c r="AC25" s="212"/>
      <c r="AD25" s="212"/>
      <c r="AE25" s="212"/>
      <c r="AF25" s="212"/>
      <c r="AG25" s="212" t="s">
        <v>242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5">
      <c r="A26" s="219"/>
      <c r="B26" s="220"/>
      <c r="C26" s="259" t="s">
        <v>295</v>
      </c>
      <c r="D26" s="258"/>
      <c r="E26" s="258"/>
      <c r="F26" s="258"/>
      <c r="G26" s="258"/>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274</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5">
      <c r="A27" s="219"/>
      <c r="B27" s="220"/>
      <c r="C27" s="260" t="s">
        <v>300</v>
      </c>
      <c r="D27" s="256"/>
      <c r="E27" s="257"/>
      <c r="F27" s="223"/>
      <c r="G27" s="223"/>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276</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5">
      <c r="A28" s="219"/>
      <c r="B28" s="220"/>
      <c r="C28" s="260" t="s">
        <v>301</v>
      </c>
      <c r="D28" s="256"/>
      <c r="E28" s="257">
        <v>87.5</v>
      </c>
      <c r="F28" s="223"/>
      <c r="G28" s="223"/>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276</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0.399999999999999" outlineLevel="1" x14ac:dyDescent="0.25">
      <c r="A29" s="233">
        <v>7</v>
      </c>
      <c r="B29" s="234" t="s">
        <v>302</v>
      </c>
      <c r="C29" s="251" t="s">
        <v>303</v>
      </c>
      <c r="D29" s="235" t="s">
        <v>280</v>
      </c>
      <c r="E29" s="236">
        <v>70</v>
      </c>
      <c r="F29" s="237"/>
      <c r="G29" s="238">
        <f>ROUND(E29*F29,2)</f>
        <v>0</v>
      </c>
      <c r="H29" s="237"/>
      <c r="I29" s="238">
        <f>ROUND(E29*H29,2)</f>
        <v>0</v>
      </c>
      <c r="J29" s="237"/>
      <c r="K29" s="238">
        <f>ROUND(E29*J29,2)</f>
        <v>0</v>
      </c>
      <c r="L29" s="238">
        <v>21</v>
      </c>
      <c r="M29" s="238">
        <f>G29*(1+L29/100)</f>
        <v>0</v>
      </c>
      <c r="N29" s="236">
        <v>0</v>
      </c>
      <c r="O29" s="236">
        <f>ROUND(E29*N29,2)</f>
        <v>0</v>
      </c>
      <c r="P29" s="236">
        <v>0.66</v>
      </c>
      <c r="Q29" s="236">
        <f>ROUND(E29*P29,2)</f>
        <v>46.2</v>
      </c>
      <c r="R29" s="238" t="s">
        <v>294</v>
      </c>
      <c r="S29" s="238" t="s">
        <v>272</v>
      </c>
      <c r="T29" s="239" t="s">
        <v>272</v>
      </c>
      <c r="U29" s="223">
        <v>0.63</v>
      </c>
      <c r="V29" s="223">
        <f>ROUND(E29*U29,2)</f>
        <v>44.1</v>
      </c>
      <c r="W29" s="223"/>
      <c r="X29" s="223" t="s">
        <v>240</v>
      </c>
      <c r="Y29" s="223" t="s">
        <v>241</v>
      </c>
      <c r="Z29" s="212"/>
      <c r="AA29" s="212"/>
      <c r="AB29" s="212"/>
      <c r="AC29" s="212"/>
      <c r="AD29" s="212"/>
      <c r="AE29" s="212"/>
      <c r="AF29" s="212"/>
      <c r="AG29" s="212" t="s">
        <v>242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5">
      <c r="A30" s="219"/>
      <c r="B30" s="220"/>
      <c r="C30" s="260" t="s">
        <v>304</v>
      </c>
      <c r="D30" s="256"/>
      <c r="E30" s="257"/>
      <c r="F30" s="223"/>
      <c r="G30" s="223"/>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276</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5">
      <c r="A31" s="219"/>
      <c r="B31" s="220"/>
      <c r="C31" s="260" t="s">
        <v>305</v>
      </c>
      <c r="D31" s="256"/>
      <c r="E31" s="257">
        <v>29</v>
      </c>
      <c r="F31" s="223"/>
      <c r="G31" s="223"/>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276</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5">
      <c r="A32" s="219"/>
      <c r="B32" s="220"/>
      <c r="C32" s="260" t="s">
        <v>306</v>
      </c>
      <c r="D32" s="256"/>
      <c r="E32" s="257"/>
      <c r="F32" s="223"/>
      <c r="G32" s="223"/>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276</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5">
      <c r="A33" s="219"/>
      <c r="B33" s="220"/>
      <c r="C33" s="260" t="s">
        <v>307</v>
      </c>
      <c r="D33" s="256"/>
      <c r="E33" s="257">
        <v>41</v>
      </c>
      <c r="F33" s="223"/>
      <c r="G33" s="223"/>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276</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0.399999999999999" outlineLevel="1" x14ac:dyDescent="0.25">
      <c r="A34" s="233">
        <v>8</v>
      </c>
      <c r="B34" s="234" t="s">
        <v>308</v>
      </c>
      <c r="C34" s="251" t="s">
        <v>309</v>
      </c>
      <c r="D34" s="235" t="s">
        <v>280</v>
      </c>
      <c r="E34" s="236">
        <v>163</v>
      </c>
      <c r="F34" s="237"/>
      <c r="G34" s="238">
        <f>ROUND(E34*F34,2)</f>
        <v>0</v>
      </c>
      <c r="H34" s="237"/>
      <c r="I34" s="238">
        <f>ROUND(E34*H34,2)</f>
        <v>0</v>
      </c>
      <c r="J34" s="237"/>
      <c r="K34" s="238">
        <f>ROUND(E34*J34,2)</f>
        <v>0</v>
      </c>
      <c r="L34" s="238">
        <v>21</v>
      </c>
      <c r="M34" s="238">
        <f>G34*(1+L34/100)</f>
        <v>0</v>
      </c>
      <c r="N34" s="236">
        <v>0</v>
      </c>
      <c r="O34" s="236">
        <f>ROUND(E34*N34,2)</f>
        <v>0</v>
      </c>
      <c r="P34" s="236">
        <v>0.24</v>
      </c>
      <c r="Q34" s="236">
        <f>ROUND(E34*P34,2)</f>
        <v>39.119999999999997</v>
      </c>
      <c r="R34" s="238" t="s">
        <v>294</v>
      </c>
      <c r="S34" s="238" t="s">
        <v>272</v>
      </c>
      <c r="T34" s="239" t="s">
        <v>272</v>
      </c>
      <c r="U34" s="223">
        <v>0.03</v>
      </c>
      <c r="V34" s="223">
        <f>ROUND(E34*U34,2)</f>
        <v>4.8899999999999997</v>
      </c>
      <c r="W34" s="223"/>
      <c r="X34" s="223" t="s">
        <v>240</v>
      </c>
      <c r="Y34" s="223" t="s">
        <v>241</v>
      </c>
      <c r="Z34" s="212"/>
      <c r="AA34" s="212"/>
      <c r="AB34" s="212"/>
      <c r="AC34" s="212"/>
      <c r="AD34" s="212"/>
      <c r="AE34" s="212"/>
      <c r="AF34" s="212"/>
      <c r="AG34" s="212" t="s">
        <v>242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5">
      <c r="A35" s="219"/>
      <c r="B35" s="220"/>
      <c r="C35" s="260" t="s">
        <v>300</v>
      </c>
      <c r="D35" s="256"/>
      <c r="E35" s="257"/>
      <c r="F35" s="223"/>
      <c r="G35" s="22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276</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5">
      <c r="A36" s="219"/>
      <c r="B36" s="220"/>
      <c r="C36" s="260" t="s">
        <v>301</v>
      </c>
      <c r="D36" s="256"/>
      <c r="E36" s="257">
        <v>87.5</v>
      </c>
      <c r="F36" s="223"/>
      <c r="G36" s="223"/>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276</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5">
      <c r="A37" s="219"/>
      <c r="B37" s="220"/>
      <c r="C37" s="260" t="s">
        <v>310</v>
      </c>
      <c r="D37" s="256"/>
      <c r="E37" s="257"/>
      <c r="F37" s="223"/>
      <c r="G37" s="223"/>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276</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5">
      <c r="A38" s="219"/>
      <c r="B38" s="220"/>
      <c r="C38" s="260" t="s">
        <v>311</v>
      </c>
      <c r="D38" s="256"/>
      <c r="E38" s="257">
        <v>75.5</v>
      </c>
      <c r="F38" s="223"/>
      <c r="G38" s="223"/>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276</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33">
        <v>9</v>
      </c>
      <c r="B39" s="234" t="s">
        <v>312</v>
      </c>
      <c r="C39" s="251" t="s">
        <v>313</v>
      </c>
      <c r="D39" s="235" t="s">
        <v>314</v>
      </c>
      <c r="E39" s="236">
        <v>2.5</v>
      </c>
      <c r="F39" s="237"/>
      <c r="G39" s="238">
        <f>ROUND(E39*F39,2)</f>
        <v>0</v>
      </c>
      <c r="H39" s="237"/>
      <c r="I39" s="238">
        <f>ROUND(E39*H39,2)</f>
        <v>0</v>
      </c>
      <c r="J39" s="237"/>
      <c r="K39" s="238">
        <f>ROUND(E39*J39,2)</f>
        <v>0</v>
      </c>
      <c r="L39" s="238">
        <v>21</v>
      </c>
      <c r="M39" s="238">
        <f>G39*(1+L39/100)</f>
        <v>0</v>
      </c>
      <c r="N39" s="236">
        <v>0</v>
      </c>
      <c r="O39" s="236">
        <f>ROUND(E39*N39,2)</f>
        <v>0</v>
      </c>
      <c r="P39" s="236">
        <v>0.22</v>
      </c>
      <c r="Q39" s="236">
        <f>ROUND(E39*P39,2)</f>
        <v>0.55000000000000004</v>
      </c>
      <c r="R39" s="238" t="s">
        <v>294</v>
      </c>
      <c r="S39" s="238" t="s">
        <v>272</v>
      </c>
      <c r="T39" s="239" t="s">
        <v>272</v>
      </c>
      <c r="U39" s="223">
        <v>0.14000000000000001</v>
      </c>
      <c r="V39" s="223">
        <f>ROUND(E39*U39,2)</f>
        <v>0.35</v>
      </c>
      <c r="W39" s="223"/>
      <c r="X39" s="223" t="s">
        <v>240</v>
      </c>
      <c r="Y39" s="223" t="s">
        <v>241</v>
      </c>
      <c r="Z39" s="212"/>
      <c r="AA39" s="212"/>
      <c r="AB39" s="212"/>
      <c r="AC39" s="212"/>
      <c r="AD39" s="212"/>
      <c r="AE39" s="212"/>
      <c r="AF39" s="212"/>
      <c r="AG39" s="212" t="s">
        <v>242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5">
      <c r="A40" s="219"/>
      <c r="B40" s="220"/>
      <c r="C40" s="259" t="s">
        <v>315</v>
      </c>
      <c r="D40" s="258"/>
      <c r="E40" s="258"/>
      <c r="F40" s="258"/>
      <c r="G40" s="258"/>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274</v>
      </c>
      <c r="AH40" s="212"/>
      <c r="AI40" s="212"/>
      <c r="AJ40" s="212"/>
      <c r="AK40" s="212"/>
      <c r="AL40" s="212"/>
      <c r="AM40" s="212"/>
      <c r="AN40" s="212"/>
      <c r="AO40" s="212"/>
      <c r="AP40" s="212"/>
      <c r="AQ40" s="212"/>
      <c r="AR40" s="212"/>
      <c r="AS40" s="212"/>
      <c r="AT40" s="212"/>
      <c r="AU40" s="212"/>
      <c r="AV40" s="212"/>
      <c r="AW40" s="212"/>
      <c r="AX40" s="212"/>
      <c r="AY40" s="212"/>
      <c r="AZ40" s="212"/>
      <c r="BA40" s="247" t="str">
        <f>C40</f>
        <v>s vybouráním lože, s přemístěním hmot na skládku na vzdálenost do 3 m nebo naložením na dopravní prostředek</v>
      </c>
      <c r="BB40" s="212"/>
      <c r="BC40" s="212"/>
      <c r="BD40" s="212"/>
      <c r="BE40" s="212"/>
      <c r="BF40" s="212"/>
      <c r="BG40" s="212"/>
      <c r="BH40" s="212"/>
    </row>
    <row r="41" spans="1:60" outlineLevel="1" x14ac:dyDescent="0.25">
      <c r="A41" s="233">
        <v>10</v>
      </c>
      <c r="B41" s="234" t="s">
        <v>316</v>
      </c>
      <c r="C41" s="251" t="s">
        <v>317</v>
      </c>
      <c r="D41" s="235" t="s">
        <v>314</v>
      </c>
      <c r="E41" s="236">
        <v>11.5</v>
      </c>
      <c r="F41" s="237"/>
      <c r="G41" s="238">
        <f>ROUND(E41*F41,2)</f>
        <v>0</v>
      </c>
      <c r="H41" s="237"/>
      <c r="I41" s="238">
        <f>ROUND(E41*H41,2)</f>
        <v>0</v>
      </c>
      <c r="J41" s="237"/>
      <c r="K41" s="238">
        <f>ROUND(E41*J41,2)</f>
        <v>0</v>
      </c>
      <c r="L41" s="238">
        <v>21</v>
      </c>
      <c r="M41" s="238">
        <f>G41*(1+L41/100)</f>
        <v>0</v>
      </c>
      <c r="N41" s="236">
        <v>0</v>
      </c>
      <c r="O41" s="236">
        <f>ROUND(E41*N41,2)</f>
        <v>0</v>
      </c>
      <c r="P41" s="236">
        <v>0.27</v>
      </c>
      <c r="Q41" s="236">
        <f>ROUND(E41*P41,2)</f>
        <v>3.11</v>
      </c>
      <c r="R41" s="238" t="s">
        <v>294</v>
      </c>
      <c r="S41" s="238" t="s">
        <v>272</v>
      </c>
      <c r="T41" s="239" t="s">
        <v>272</v>
      </c>
      <c r="U41" s="223">
        <v>0.12</v>
      </c>
      <c r="V41" s="223">
        <f>ROUND(E41*U41,2)</f>
        <v>1.38</v>
      </c>
      <c r="W41" s="223"/>
      <c r="X41" s="223" t="s">
        <v>240</v>
      </c>
      <c r="Y41" s="223" t="s">
        <v>241</v>
      </c>
      <c r="Z41" s="212"/>
      <c r="AA41" s="212"/>
      <c r="AB41" s="212"/>
      <c r="AC41" s="212"/>
      <c r="AD41" s="212"/>
      <c r="AE41" s="212"/>
      <c r="AF41" s="212"/>
      <c r="AG41" s="212" t="s">
        <v>242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5">
      <c r="A42" s="219"/>
      <c r="B42" s="220"/>
      <c r="C42" s="259" t="s">
        <v>315</v>
      </c>
      <c r="D42" s="258"/>
      <c r="E42" s="258"/>
      <c r="F42" s="258"/>
      <c r="G42" s="258"/>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274</v>
      </c>
      <c r="AH42" s="212"/>
      <c r="AI42" s="212"/>
      <c r="AJ42" s="212"/>
      <c r="AK42" s="212"/>
      <c r="AL42" s="212"/>
      <c r="AM42" s="212"/>
      <c r="AN42" s="212"/>
      <c r="AO42" s="212"/>
      <c r="AP42" s="212"/>
      <c r="AQ42" s="212"/>
      <c r="AR42" s="212"/>
      <c r="AS42" s="212"/>
      <c r="AT42" s="212"/>
      <c r="AU42" s="212"/>
      <c r="AV42" s="212"/>
      <c r="AW42" s="212"/>
      <c r="AX42" s="212"/>
      <c r="AY42" s="212"/>
      <c r="AZ42" s="212"/>
      <c r="BA42" s="247" t="str">
        <f>C42</f>
        <v>s vybouráním lože, s přemístěním hmot na skládku na vzdálenost do 3 m nebo naložením na dopravní prostředek</v>
      </c>
      <c r="BB42" s="212"/>
      <c r="BC42" s="212"/>
      <c r="BD42" s="212"/>
      <c r="BE42" s="212"/>
      <c r="BF42" s="212"/>
      <c r="BG42" s="212"/>
      <c r="BH42" s="212"/>
    </row>
    <row r="43" spans="1:60" outlineLevel="1" x14ac:dyDescent="0.25">
      <c r="A43" s="233">
        <v>11</v>
      </c>
      <c r="B43" s="234" t="s">
        <v>318</v>
      </c>
      <c r="C43" s="251" t="s">
        <v>319</v>
      </c>
      <c r="D43" s="235" t="s">
        <v>314</v>
      </c>
      <c r="E43" s="236">
        <v>9.5</v>
      </c>
      <c r="F43" s="237"/>
      <c r="G43" s="238">
        <f>ROUND(E43*F43,2)</f>
        <v>0</v>
      </c>
      <c r="H43" s="237"/>
      <c r="I43" s="238">
        <f>ROUND(E43*H43,2)</f>
        <v>0</v>
      </c>
      <c r="J43" s="237"/>
      <c r="K43" s="238">
        <f>ROUND(E43*J43,2)</f>
        <v>0</v>
      </c>
      <c r="L43" s="238">
        <v>21</v>
      </c>
      <c r="M43" s="238">
        <f>G43*(1+L43/100)</f>
        <v>0</v>
      </c>
      <c r="N43" s="236">
        <v>0</v>
      </c>
      <c r="O43" s="236">
        <f>ROUND(E43*N43,2)</f>
        <v>0</v>
      </c>
      <c r="P43" s="236">
        <v>0.23771999999999999</v>
      </c>
      <c r="Q43" s="236">
        <f>ROUND(E43*P43,2)</f>
        <v>2.2599999999999998</v>
      </c>
      <c r="R43" s="238" t="s">
        <v>294</v>
      </c>
      <c r="S43" s="238" t="s">
        <v>272</v>
      </c>
      <c r="T43" s="239" t="s">
        <v>272</v>
      </c>
      <c r="U43" s="223">
        <v>0.24</v>
      </c>
      <c r="V43" s="223">
        <f>ROUND(E43*U43,2)</f>
        <v>2.2799999999999998</v>
      </c>
      <c r="W43" s="223"/>
      <c r="X43" s="223" t="s">
        <v>240</v>
      </c>
      <c r="Y43" s="223" t="s">
        <v>241</v>
      </c>
      <c r="Z43" s="212"/>
      <c r="AA43" s="212"/>
      <c r="AB43" s="212"/>
      <c r="AC43" s="212"/>
      <c r="AD43" s="212"/>
      <c r="AE43" s="212"/>
      <c r="AF43" s="212"/>
      <c r="AG43" s="212" t="s">
        <v>242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5">
      <c r="A44" s="219"/>
      <c r="B44" s="220"/>
      <c r="C44" s="259" t="s">
        <v>320</v>
      </c>
      <c r="D44" s="258"/>
      <c r="E44" s="258"/>
      <c r="F44" s="258"/>
      <c r="G44" s="258"/>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274</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5">
      <c r="A45" s="219"/>
      <c r="B45" s="220"/>
      <c r="C45" s="260" t="s">
        <v>321</v>
      </c>
      <c r="D45" s="256"/>
      <c r="E45" s="257">
        <v>9.5</v>
      </c>
      <c r="F45" s="223"/>
      <c r="G45" s="223"/>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276</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x14ac:dyDescent="0.25">
      <c r="A46" s="226" t="s">
        <v>233</v>
      </c>
      <c r="B46" s="227" t="s">
        <v>156</v>
      </c>
      <c r="C46" s="249" t="s">
        <v>157</v>
      </c>
      <c r="D46" s="228"/>
      <c r="E46" s="229"/>
      <c r="F46" s="230"/>
      <c r="G46" s="230">
        <f>SUMIF(AG47:AG47,"&lt;&gt;NOR",G47:G47)</f>
        <v>0</v>
      </c>
      <c r="H46" s="230"/>
      <c r="I46" s="230">
        <f>SUM(I47:I47)</f>
        <v>0</v>
      </c>
      <c r="J46" s="230"/>
      <c r="K46" s="230">
        <f>SUM(K47:K47)</f>
        <v>0</v>
      </c>
      <c r="L46" s="230"/>
      <c r="M46" s="230">
        <f>SUM(M47:M47)</f>
        <v>0</v>
      </c>
      <c r="N46" s="229"/>
      <c r="O46" s="229">
        <f>SUM(O47:O47)</f>
        <v>0</v>
      </c>
      <c r="P46" s="229"/>
      <c r="Q46" s="229">
        <f>SUM(Q47:Q47)</f>
        <v>0.2</v>
      </c>
      <c r="R46" s="230"/>
      <c r="S46" s="230"/>
      <c r="T46" s="231"/>
      <c r="U46" s="225"/>
      <c r="V46" s="225">
        <f>SUM(V47:V47)</f>
        <v>0</v>
      </c>
      <c r="W46" s="225"/>
      <c r="X46" s="225"/>
      <c r="Y46" s="225"/>
      <c r="AG46" t="s">
        <v>234</v>
      </c>
    </row>
    <row r="47" spans="1:60" outlineLevel="1" x14ac:dyDescent="0.25">
      <c r="A47" s="240">
        <v>12</v>
      </c>
      <c r="B47" s="241" t="s">
        <v>322</v>
      </c>
      <c r="C47" s="250" t="s">
        <v>323</v>
      </c>
      <c r="D47" s="242" t="s">
        <v>324</v>
      </c>
      <c r="E47" s="243">
        <v>2</v>
      </c>
      <c r="F47" s="244"/>
      <c r="G47" s="245">
        <f>ROUND(E47*F47,2)</f>
        <v>0</v>
      </c>
      <c r="H47" s="244"/>
      <c r="I47" s="245">
        <f>ROUND(E47*H47,2)</f>
        <v>0</v>
      </c>
      <c r="J47" s="244"/>
      <c r="K47" s="245">
        <f>ROUND(E47*J47,2)</f>
        <v>0</v>
      </c>
      <c r="L47" s="245">
        <v>21</v>
      </c>
      <c r="M47" s="245">
        <f>G47*(1+L47/100)</f>
        <v>0</v>
      </c>
      <c r="N47" s="243">
        <v>0</v>
      </c>
      <c r="O47" s="243">
        <f>ROUND(E47*N47,2)</f>
        <v>0</v>
      </c>
      <c r="P47" s="243">
        <v>0.1</v>
      </c>
      <c r="Q47" s="243">
        <f>ROUND(E47*P47,2)</f>
        <v>0.2</v>
      </c>
      <c r="R47" s="245"/>
      <c r="S47" s="245" t="s">
        <v>238</v>
      </c>
      <c r="T47" s="246" t="s">
        <v>238</v>
      </c>
      <c r="U47" s="223">
        <v>0</v>
      </c>
      <c r="V47" s="223">
        <f>ROUND(E47*U47,2)</f>
        <v>0</v>
      </c>
      <c r="W47" s="223"/>
      <c r="X47" s="223" t="s">
        <v>240</v>
      </c>
      <c r="Y47" s="223" t="s">
        <v>241</v>
      </c>
      <c r="Z47" s="212"/>
      <c r="AA47" s="212"/>
      <c r="AB47" s="212"/>
      <c r="AC47" s="212"/>
      <c r="AD47" s="212"/>
      <c r="AE47" s="212"/>
      <c r="AF47" s="212"/>
      <c r="AG47" s="212" t="s">
        <v>242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x14ac:dyDescent="0.25">
      <c r="A48" s="226" t="s">
        <v>233</v>
      </c>
      <c r="B48" s="227" t="s">
        <v>162</v>
      </c>
      <c r="C48" s="249" t="s">
        <v>163</v>
      </c>
      <c r="D48" s="228"/>
      <c r="E48" s="229"/>
      <c r="F48" s="230"/>
      <c r="G48" s="230">
        <f>SUMIF(AG49:AG70,"&lt;&gt;NOR",G49:G70)</f>
        <v>0</v>
      </c>
      <c r="H48" s="230"/>
      <c r="I48" s="230">
        <f>SUM(I49:I70)</f>
        <v>0</v>
      </c>
      <c r="J48" s="230"/>
      <c r="K48" s="230">
        <f>SUM(K49:K70)</f>
        <v>0</v>
      </c>
      <c r="L48" s="230"/>
      <c r="M48" s="230">
        <f>SUM(M49:M70)</f>
        <v>0</v>
      </c>
      <c r="N48" s="229"/>
      <c r="O48" s="229">
        <f>SUM(O49:O70)</f>
        <v>0.03</v>
      </c>
      <c r="P48" s="229"/>
      <c r="Q48" s="229">
        <f>SUM(Q49:Q70)</f>
        <v>49.800000000000004</v>
      </c>
      <c r="R48" s="230"/>
      <c r="S48" s="230"/>
      <c r="T48" s="231"/>
      <c r="U48" s="225"/>
      <c r="V48" s="225">
        <f>SUM(V49:V70)</f>
        <v>176.85</v>
      </c>
      <c r="W48" s="225"/>
      <c r="X48" s="225"/>
      <c r="Y48" s="225"/>
      <c r="AG48" t="s">
        <v>234</v>
      </c>
    </row>
    <row r="49" spans="1:60" outlineLevel="1" x14ac:dyDescent="0.25">
      <c r="A49" s="233">
        <v>13</v>
      </c>
      <c r="B49" s="234" t="s">
        <v>325</v>
      </c>
      <c r="C49" s="251" t="s">
        <v>326</v>
      </c>
      <c r="D49" s="235" t="s">
        <v>270</v>
      </c>
      <c r="E49" s="236">
        <v>3</v>
      </c>
      <c r="F49" s="237"/>
      <c r="G49" s="238">
        <f>ROUND(E49*F49,2)</f>
        <v>0</v>
      </c>
      <c r="H49" s="237"/>
      <c r="I49" s="238">
        <f>ROUND(E49*H49,2)</f>
        <v>0</v>
      </c>
      <c r="J49" s="237"/>
      <c r="K49" s="238">
        <f>ROUND(E49*J49,2)</f>
        <v>0</v>
      </c>
      <c r="L49" s="238">
        <v>21</v>
      </c>
      <c r="M49" s="238">
        <f>G49*(1+L49/100)</f>
        <v>0</v>
      </c>
      <c r="N49" s="236">
        <v>0</v>
      </c>
      <c r="O49" s="236">
        <f>ROUND(E49*N49,2)</f>
        <v>0</v>
      </c>
      <c r="P49" s="236">
        <v>2</v>
      </c>
      <c r="Q49" s="236">
        <f>ROUND(E49*P49,2)</f>
        <v>6</v>
      </c>
      <c r="R49" s="238" t="s">
        <v>327</v>
      </c>
      <c r="S49" s="238" t="s">
        <v>272</v>
      </c>
      <c r="T49" s="239" t="s">
        <v>272</v>
      </c>
      <c r="U49" s="223">
        <v>6.44</v>
      </c>
      <c r="V49" s="223">
        <f>ROUND(E49*U49,2)</f>
        <v>19.32</v>
      </c>
      <c r="W49" s="223"/>
      <c r="X49" s="223" t="s">
        <v>240</v>
      </c>
      <c r="Y49" s="223" t="s">
        <v>241</v>
      </c>
      <c r="Z49" s="212"/>
      <c r="AA49" s="212"/>
      <c r="AB49" s="212"/>
      <c r="AC49" s="212"/>
      <c r="AD49" s="212"/>
      <c r="AE49" s="212"/>
      <c r="AF49" s="212"/>
      <c r="AG49" s="212" t="s">
        <v>242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5">
      <c r="A50" s="219"/>
      <c r="B50" s="220"/>
      <c r="C50" s="259" t="s">
        <v>328</v>
      </c>
      <c r="D50" s="258"/>
      <c r="E50" s="258"/>
      <c r="F50" s="258"/>
      <c r="G50" s="258"/>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274</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5">
      <c r="A51" s="219"/>
      <c r="B51" s="220"/>
      <c r="C51" s="260" t="s">
        <v>329</v>
      </c>
      <c r="D51" s="256"/>
      <c r="E51" s="257"/>
      <c r="F51" s="223"/>
      <c r="G51" s="223"/>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276</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5">
      <c r="A52" s="219"/>
      <c r="B52" s="220"/>
      <c r="C52" s="260" t="s">
        <v>330</v>
      </c>
      <c r="D52" s="256"/>
      <c r="E52" s="257">
        <v>2</v>
      </c>
      <c r="F52" s="223"/>
      <c r="G52" s="223"/>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276</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5">
      <c r="A53" s="219"/>
      <c r="B53" s="220"/>
      <c r="C53" s="260" t="s">
        <v>331</v>
      </c>
      <c r="D53" s="256"/>
      <c r="E53" s="257"/>
      <c r="F53" s="223"/>
      <c r="G53" s="223"/>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276</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5">
      <c r="A54" s="219"/>
      <c r="B54" s="220"/>
      <c r="C54" s="260" t="s">
        <v>332</v>
      </c>
      <c r="D54" s="256"/>
      <c r="E54" s="257">
        <v>0.5</v>
      </c>
      <c r="F54" s="223"/>
      <c r="G54" s="223"/>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276</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5">
      <c r="A55" s="219"/>
      <c r="B55" s="220"/>
      <c r="C55" s="260" t="s">
        <v>333</v>
      </c>
      <c r="D55" s="256"/>
      <c r="E55" s="257"/>
      <c r="F55" s="223"/>
      <c r="G55" s="223"/>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276</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5">
      <c r="A56" s="219"/>
      <c r="B56" s="220"/>
      <c r="C56" s="260" t="s">
        <v>332</v>
      </c>
      <c r="D56" s="256"/>
      <c r="E56" s="257">
        <v>0.5</v>
      </c>
      <c r="F56" s="223"/>
      <c r="G56" s="223"/>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276</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33">
        <v>14</v>
      </c>
      <c r="B57" s="234" t="s">
        <v>334</v>
      </c>
      <c r="C57" s="251" t="s">
        <v>335</v>
      </c>
      <c r="D57" s="235" t="s">
        <v>270</v>
      </c>
      <c r="E57" s="236">
        <v>0.5</v>
      </c>
      <c r="F57" s="237"/>
      <c r="G57" s="238">
        <f>ROUND(E57*F57,2)</f>
        <v>0</v>
      </c>
      <c r="H57" s="237"/>
      <c r="I57" s="238">
        <f>ROUND(E57*H57,2)</f>
        <v>0</v>
      </c>
      <c r="J57" s="237"/>
      <c r="K57" s="238">
        <f>ROUND(E57*J57,2)</f>
        <v>0</v>
      </c>
      <c r="L57" s="238">
        <v>21</v>
      </c>
      <c r="M57" s="238">
        <f>G57*(1+L57/100)</f>
        <v>0</v>
      </c>
      <c r="N57" s="236">
        <v>0</v>
      </c>
      <c r="O57" s="236">
        <f>ROUND(E57*N57,2)</f>
        <v>0</v>
      </c>
      <c r="P57" s="236">
        <v>2.4</v>
      </c>
      <c r="Q57" s="236">
        <f>ROUND(E57*P57,2)</f>
        <v>1.2</v>
      </c>
      <c r="R57" s="238" t="s">
        <v>327</v>
      </c>
      <c r="S57" s="238" t="s">
        <v>272</v>
      </c>
      <c r="T57" s="239" t="s">
        <v>272</v>
      </c>
      <c r="U57" s="223">
        <v>13.301</v>
      </c>
      <c r="V57" s="223">
        <f>ROUND(E57*U57,2)</f>
        <v>6.65</v>
      </c>
      <c r="W57" s="223"/>
      <c r="X57" s="223" t="s">
        <v>240</v>
      </c>
      <c r="Y57" s="223" t="s">
        <v>241</v>
      </c>
      <c r="Z57" s="212"/>
      <c r="AA57" s="212"/>
      <c r="AB57" s="212"/>
      <c r="AC57" s="212"/>
      <c r="AD57" s="212"/>
      <c r="AE57" s="212"/>
      <c r="AF57" s="212"/>
      <c r="AG57" s="212" t="s">
        <v>242</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5">
      <c r="A58" s="219"/>
      <c r="B58" s="220"/>
      <c r="C58" s="259" t="s">
        <v>336</v>
      </c>
      <c r="D58" s="258"/>
      <c r="E58" s="258"/>
      <c r="F58" s="258"/>
      <c r="G58" s="258"/>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274</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5">
      <c r="A59" s="219"/>
      <c r="B59" s="220"/>
      <c r="C59" s="260" t="s">
        <v>337</v>
      </c>
      <c r="D59" s="256"/>
      <c r="E59" s="257"/>
      <c r="F59" s="223"/>
      <c r="G59" s="223"/>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276</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5">
      <c r="A60" s="219"/>
      <c r="B60" s="220"/>
      <c r="C60" s="260" t="s">
        <v>338</v>
      </c>
      <c r="D60" s="256"/>
      <c r="E60" s="257">
        <v>0.5</v>
      </c>
      <c r="F60" s="223"/>
      <c r="G60" s="223"/>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276</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33">
        <v>15</v>
      </c>
      <c r="B61" s="234" t="s">
        <v>339</v>
      </c>
      <c r="C61" s="251" t="s">
        <v>340</v>
      </c>
      <c r="D61" s="235" t="s">
        <v>270</v>
      </c>
      <c r="E61" s="236">
        <v>17.75</v>
      </c>
      <c r="F61" s="237"/>
      <c r="G61" s="238">
        <f>ROUND(E61*F61,2)</f>
        <v>0</v>
      </c>
      <c r="H61" s="237"/>
      <c r="I61" s="238">
        <f>ROUND(E61*H61,2)</f>
        <v>0</v>
      </c>
      <c r="J61" s="237"/>
      <c r="K61" s="238">
        <f>ROUND(E61*J61,2)</f>
        <v>0</v>
      </c>
      <c r="L61" s="238">
        <v>21</v>
      </c>
      <c r="M61" s="238">
        <f>G61*(1+L61/100)</f>
        <v>0</v>
      </c>
      <c r="N61" s="236">
        <v>1.47E-3</v>
      </c>
      <c r="O61" s="236">
        <f>ROUND(E61*N61,2)</f>
        <v>0.03</v>
      </c>
      <c r="P61" s="236">
        <v>2.4</v>
      </c>
      <c r="Q61" s="236">
        <f>ROUND(E61*P61,2)</f>
        <v>42.6</v>
      </c>
      <c r="R61" s="238" t="s">
        <v>327</v>
      </c>
      <c r="S61" s="238" t="s">
        <v>272</v>
      </c>
      <c r="T61" s="239" t="s">
        <v>239</v>
      </c>
      <c r="U61" s="223">
        <v>8.5</v>
      </c>
      <c r="V61" s="223">
        <f>ROUND(E61*U61,2)</f>
        <v>150.88</v>
      </c>
      <c r="W61" s="223"/>
      <c r="X61" s="223" t="s">
        <v>240</v>
      </c>
      <c r="Y61" s="223" t="s">
        <v>241</v>
      </c>
      <c r="Z61" s="212"/>
      <c r="AA61" s="212"/>
      <c r="AB61" s="212"/>
      <c r="AC61" s="212"/>
      <c r="AD61" s="212"/>
      <c r="AE61" s="212"/>
      <c r="AF61" s="212"/>
      <c r="AG61" s="212" t="s">
        <v>242</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1" outlineLevel="2" x14ac:dyDescent="0.25">
      <c r="A62" s="219"/>
      <c r="B62" s="220"/>
      <c r="C62" s="259" t="s">
        <v>341</v>
      </c>
      <c r="D62" s="258"/>
      <c r="E62" s="258"/>
      <c r="F62" s="258"/>
      <c r="G62" s="258"/>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274</v>
      </c>
      <c r="AH62" s="212"/>
      <c r="AI62" s="212"/>
      <c r="AJ62" s="212"/>
      <c r="AK62" s="212"/>
      <c r="AL62" s="212"/>
      <c r="AM62" s="212"/>
      <c r="AN62" s="212"/>
      <c r="AO62" s="212"/>
      <c r="AP62" s="212"/>
      <c r="AQ62" s="212"/>
      <c r="AR62" s="212"/>
      <c r="AS62" s="212"/>
      <c r="AT62" s="212"/>
      <c r="AU62" s="212"/>
      <c r="AV62" s="212"/>
      <c r="AW62" s="212"/>
      <c r="AX62" s="212"/>
      <c r="AY62" s="212"/>
      <c r="AZ62" s="212"/>
      <c r="BA62" s="247" t="str">
        <f>C62</f>
        <v>nebo vybourání otvorů průřezové plochy přes 4 m2 ve zdivu železobetonovém, včetně pomocného lešení o výšce podlahy do 1900 mm a pro zatížení do 1,5 kPa  (150 kg/m2),</v>
      </c>
      <c r="BB62" s="212"/>
      <c r="BC62" s="212"/>
      <c r="BD62" s="212"/>
      <c r="BE62" s="212"/>
      <c r="BF62" s="212"/>
      <c r="BG62" s="212"/>
      <c r="BH62" s="212"/>
    </row>
    <row r="63" spans="1:60" outlineLevel="2" x14ac:dyDescent="0.25">
      <c r="A63" s="219"/>
      <c r="B63" s="220"/>
      <c r="C63" s="260" t="s">
        <v>342</v>
      </c>
      <c r="D63" s="256"/>
      <c r="E63" s="257"/>
      <c r="F63" s="223"/>
      <c r="G63" s="223"/>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276</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5">
      <c r="A64" s="219"/>
      <c r="B64" s="220"/>
      <c r="C64" s="260" t="s">
        <v>343</v>
      </c>
      <c r="D64" s="256"/>
      <c r="E64" s="257">
        <v>11.5</v>
      </c>
      <c r="F64" s="223"/>
      <c r="G64" s="223"/>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276</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5">
      <c r="A65" s="219"/>
      <c r="B65" s="220"/>
      <c r="C65" s="260" t="s">
        <v>344</v>
      </c>
      <c r="D65" s="256"/>
      <c r="E65" s="257"/>
      <c r="F65" s="223"/>
      <c r="G65" s="223"/>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276</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5">
      <c r="A66" s="219"/>
      <c r="B66" s="220"/>
      <c r="C66" s="260" t="s">
        <v>345</v>
      </c>
      <c r="D66" s="256"/>
      <c r="E66" s="257">
        <v>4.5</v>
      </c>
      <c r="F66" s="223"/>
      <c r="G66" s="223"/>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276</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5">
      <c r="A67" s="219"/>
      <c r="B67" s="220"/>
      <c r="C67" s="260" t="s">
        <v>346</v>
      </c>
      <c r="D67" s="256"/>
      <c r="E67" s="257"/>
      <c r="F67" s="223"/>
      <c r="G67" s="223"/>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276</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5">
      <c r="A68" s="219"/>
      <c r="B68" s="220"/>
      <c r="C68" s="260" t="s">
        <v>347</v>
      </c>
      <c r="D68" s="256"/>
      <c r="E68" s="257">
        <v>1.75</v>
      </c>
      <c r="F68" s="223"/>
      <c r="G68" s="223"/>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276</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40">
        <v>16</v>
      </c>
      <c r="B69" s="241" t="s">
        <v>348</v>
      </c>
      <c r="C69" s="250" t="s">
        <v>349</v>
      </c>
      <c r="D69" s="242" t="s">
        <v>324</v>
      </c>
      <c r="E69" s="243">
        <v>2</v>
      </c>
      <c r="F69" s="244"/>
      <c r="G69" s="245">
        <f>ROUND(E69*F69,2)</f>
        <v>0</v>
      </c>
      <c r="H69" s="244"/>
      <c r="I69" s="245">
        <f>ROUND(E69*H69,2)</f>
        <v>0</v>
      </c>
      <c r="J69" s="244"/>
      <c r="K69" s="245">
        <f>ROUND(E69*J69,2)</f>
        <v>0</v>
      </c>
      <c r="L69" s="245">
        <v>21</v>
      </c>
      <c r="M69" s="245">
        <f>G69*(1+L69/100)</f>
        <v>0</v>
      </c>
      <c r="N69" s="243">
        <v>0</v>
      </c>
      <c r="O69" s="243">
        <f>ROUND(E69*N69,2)</f>
        <v>0</v>
      </c>
      <c r="P69" s="243">
        <v>0</v>
      </c>
      <c r="Q69" s="243">
        <f>ROUND(E69*P69,2)</f>
        <v>0</v>
      </c>
      <c r="R69" s="245"/>
      <c r="S69" s="245" t="s">
        <v>238</v>
      </c>
      <c r="T69" s="246" t="s">
        <v>239</v>
      </c>
      <c r="U69" s="223">
        <v>0</v>
      </c>
      <c r="V69" s="223">
        <f>ROUND(E69*U69,2)</f>
        <v>0</v>
      </c>
      <c r="W69" s="223"/>
      <c r="X69" s="223" t="s">
        <v>240</v>
      </c>
      <c r="Y69" s="223" t="s">
        <v>241</v>
      </c>
      <c r="Z69" s="212"/>
      <c r="AA69" s="212"/>
      <c r="AB69" s="212"/>
      <c r="AC69" s="212"/>
      <c r="AD69" s="212"/>
      <c r="AE69" s="212"/>
      <c r="AF69" s="212"/>
      <c r="AG69" s="212" t="s">
        <v>242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40">
        <v>17</v>
      </c>
      <c r="B70" s="241" t="s">
        <v>350</v>
      </c>
      <c r="C70" s="250" t="s">
        <v>351</v>
      </c>
      <c r="D70" s="242" t="s">
        <v>324</v>
      </c>
      <c r="E70" s="243">
        <v>3</v>
      </c>
      <c r="F70" s="244"/>
      <c r="G70" s="245">
        <f>ROUND(E70*F70,2)</f>
        <v>0</v>
      </c>
      <c r="H70" s="244"/>
      <c r="I70" s="245">
        <f>ROUND(E70*H70,2)</f>
        <v>0</v>
      </c>
      <c r="J70" s="244"/>
      <c r="K70" s="245">
        <f>ROUND(E70*J70,2)</f>
        <v>0</v>
      </c>
      <c r="L70" s="245">
        <v>21</v>
      </c>
      <c r="M70" s="245">
        <f>G70*(1+L70/100)</f>
        <v>0</v>
      </c>
      <c r="N70" s="243">
        <v>0</v>
      </c>
      <c r="O70" s="243">
        <f>ROUND(E70*N70,2)</f>
        <v>0</v>
      </c>
      <c r="P70" s="243">
        <v>0</v>
      </c>
      <c r="Q70" s="243">
        <f>ROUND(E70*P70,2)</f>
        <v>0</v>
      </c>
      <c r="R70" s="245"/>
      <c r="S70" s="245" t="s">
        <v>238</v>
      </c>
      <c r="T70" s="246" t="s">
        <v>239</v>
      </c>
      <c r="U70" s="223">
        <v>0</v>
      </c>
      <c r="V70" s="223">
        <f>ROUND(E70*U70,2)</f>
        <v>0</v>
      </c>
      <c r="W70" s="223"/>
      <c r="X70" s="223" t="s">
        <v>240</v>
      </c>
      <c r="Y70" s="223" t="s">
        <v>241</v>
      </c>
      <c r="Z70" s="212"/>
      <c r="AA70" s="212"/>
      <c r="AB70" s="212"/>
      <c r="AC70" s="212"/>
      <c r="AD70" s="212"/>
      <c r="AE70" s="212"/>
      <c r="AF70" s="212"/>
      <c r="AG70" s="212" t="s">
        <v>242</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x14ac:dyDescent="0.25">
      <c r="A71" s="226" t="s">
        <v>233</v>
      </c>
      <c r="B71" s="227" t="s">
        <v>194</v>
      </c>
      <c r="C71" s="249" t="s">
        <v>195</v>
      </c>
      <c r="D71" s="228"/>
      <c r="E71" s="229"/>
      <c r="F71" s="230"/>
      <c r="G71" s="230">
        <f>SUMIF(AG72:AG78,"&lt;&gt;NOR",G72:G78)</f>
        <v>0</v>
      </c>
      <c r="H71" s="230"/>
      <c r="I71" s="230">
        <f>SUM(I72:I78)</f>
        <v>0</v>
      </c>
      <c r="J71" s="230"/>
      <c r="K71" s="230">
        <f>SUM(K72:K78)</f>
        <v>0</v>
      </c>
      <c r="L71" s="230"/>
      <c r="M71" s="230">
        <f>SUM(M72:M78)</f>
        <v>0</v>
      </c>
      <c r="N71" s="229"/>
      <c r="O71" s="229">
        <f>SUM(O72:O78)</f>
        <v>0</v>
      </c>
      <c r="P71" s="229"/>
      <c r="Q71" s="229">
        <f>SUM(Q72:Q78)</f>
        <v>0.57999999999999996</v>
      </c>
      <c r="R71" s="230"/>
      <c r="S71" s="230"/>
      <c r="T71" s="231"/>
      <c r="U71" s="225"/>
      <c r="V71" s="225">
        <f>SUM(V72:V78)</f>
        <v>15.940000000000001</v>
      </c>
      <c r="W71" s="225"/>
      <c r="X71" s="225"/>
      <c r="Y71" s="225"/>
      <c r="AG71" t="s">
        <v>234</v>
      </c>
    </row>
    <row r="72" spans="1:60" outlineLevel="1" x14ac:dyDescent="0.25">
      <c r="A72" s="233">
        <v>18</v>
      </c>
      <c r="B72" s="234" t="s">
        <v>352</v>
      </c>
      <c r="C72" s="251" t="s">
        <v>353</v>
      </c>
      <c r="D72" s="235" t="s">
        <v>314</v>
      </c>
      <c r="E72" s="236">
        <v>71</v>
      </c>
      <c r="F72" s="237"/>
      <c r="G72" s="238">
        <f>ROUND(E72*F72,2)</f>
        <v>0</v>
      </c>
      <c r="H72" s="237"/>
      <c r="I72" s="238">
        <f>ROUND(E72*H72,2)</f>
        <v>0</v>
      </c>
      <c r="J72" s="237"/>
      <c r="K72" s="238">
        <f>ROUND(E72*J72,2)</f>
        <v>0</v>
      </c>
      <c r="L72" s="238">
        <v>21</v>
      </c>
      <c r="M72" s="238">
        <f>G72*(1+L72/100)</f>
        <v>0</v>
      </c>
      <c r="N72" s="236">
        <v>0</v>
      </c>
      <c r="O72" s="236">
        <f>ROUND(E72*N72,2)</f>
        <v>0</v>
      </c>
      <c r="P72" s="236">
        <v>2.48E-3</v>
      </c>
      <c r="Q72" s="236">
        <f>ROUND(E72*P72,2)</f>
        <v>0.18</v>
      </c>
      <c r="R72" s="238" t="s">
        <v>354</v>
      </c>
      <c r="S72" s="238" t="s">
        <v>272</v>
      </c>
      <c r="T72" s="239" t="s">
        <v>272</v>
      </c>
      <c r="U72" s="223">
        <v>0.20599999999999999</v>
      </c>
      <c r="V72" s="223">
        <f>ROUND(E72*U72,2)</f>
        <v>14.63</v>
      </c>
      <c r="W72" s="223"/>
      <c r="X72" s="223" t="s">
        <v>240</v>
      </c>
      <c r="Y72" s="223" t="s">
        <v>241</v>
      </c>
      <c r="Z72" s="212"/>
      <c r="AA72" s="212"/>
      <c r="AB72" s="212"/>
      <c r="AC72" s="212"/>
      <c r="AD72" s="212"/>
      <c r="AE72" s="212"/>
      <c r="AF72" s="212"/>
      <c r="AG72" s="212" t="s">
        <v>242</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5">
      <c r="A73" s="219"/>
      <c r="B73" s="220"/>
      <c r="C73" s="260" t="s">
        <v>355</v>
      </c>
      <c r="D73" s="256"/>
      <c r="E73" s="257"/>
      <c r="F73" s="223"/>
      <c r="G73" s="223"/>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276</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5">
      <c r="A74" s="219"/>
      <c r="B74" s="220"/>
      <c r="C74" s="260" t="s">
        <v>356</v>
      </c>
      <c r="D74" s="256"/>
      <c r="E74" s="257">
        <v>55</v>
      </c>
      <c r="F74" s="223"/>
      <c r="G74" s="223"/>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276</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5">
      <c r="A75" s="219"/>
      <c r="B75" s="220"/>
      <c r="C75" s="260" t="s">
        <v>357</v>
      </c>
      <c r="D75" s="256"/>
      <c r="E75" s="257"/>
      <c r="F75" s="223"/>
      <c r="G75" s="223"/>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276</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5">
      <c r="A76" s="219"/>
      <c r="B76" s="220"/>
      <c r="C76" s="260" t="s">
        <v>358</v>
      </c>
      <c r="D76" s="256"/>
      <c r="E76" s="257">
        <v>16</v>
      </c>
      <c r="F76" s="223"/>
      <c r="G76" s="223"/>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276</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40">
        <v>19</v>
      </c>
      <c r="B77" s="241" t="s">
        <v>359</v>
      </c>
      <c r="C77" s="250" t="s">
        <v>360</v>
      </c>
      <c r="D77" s="242" t="s">
        <v>324</v>
      </c>
      <c r="E77" s="243">
        <v>1</v>
      </c>
      <c r="F77" s="244"/>
      <c r="G77" s="245">
        <f>ROUND(E77*F77,2)</f>
        <v>0</v>
      </c>
      <c r="H77" s="244"/>
      <c r="I77" s="245">
        <f>ROUND(E77*H77,2)</f>
        <v>0</v>
      </c>
      <c r="J77" s="244"/>
      <c r="K77" s="245">
        <f>ROUND(E77*J77,2)</f>
        <v>0</v>
      </c>
      <c r="L77" s="245">
        <v>21</v>
      </c>
      <c r="M77" s="245">
        <f>G77*(1+L77/100)</f>
        <v>0</v>
      </c>
      <c r="N77" s="243">
        <v>0</v>
      </c>
      <c r="O77" s="243">
        <f>ROUND(E77*N77,2)</f>
        <v>0</v>
      </c>
      <c r="P77" s="243">
        <v>0.192</v>
      </c>
      <c r="Q77" s="243">
        <f>ROUND(E77*P77,2)</f>
        <v>0.19</v>
      </c>
      <c r="R77" s="245" t="s">
        <v>354</v>
      </c>
      <c r="S77" s="245" t="s">
        <v>272</v>
      </c>
      <c r="T77" s="246" t="s">
        <v>272</v>
      </c>
      <c r="U77" s="223">
        <v>0.60199999999999998</v>
      </c>
      <c r="V77" s="223">
        <f>ROUND(E77*U77,2)</f>
        <v>0.6</v>
      </c>
      <c r="W77" s="223"/>
      <c r="X77" s="223" t="s">
        <v>240</v>
      </c>
      <c r="Y77" s="223" t="s">
        <v>241</v>
      </c>
      <c r="Z77" s="212"/>
      <c r="AA77" s="212"/>
      <c r="AB77" s="212"/>
      <c r="AC77" s="212"/>
      <c r="AD77" s="212"/>
      <c r="AE77" s="212"/>
      <c r="AF77" s="212"/>
      <c r="AG77" s="212" t="s">
        <v>242</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5">
      <c r="A78" s="240">
        <v>20</v>
      </c>
      <c r="B78" s="241" t="s">
        <v>361</v>
      </c>
      <c r="C78" s="250" t="s">
        <v>362</v>
      </c>
      <c r="D78" s="242" t="s">
        <v>324</v>
      </c>
      <c r="E78" s="243">
        <v>1</v>
      </c>
      <c r="F78" s="244"/>
      <c r="G78" s="245">
        <f>ROUND(E78*F78,2)</f>
        <v>0</v>
      </c>
      <c r="H78" s="244"/>
      <c r="I78" s="245">
        <f>ROUND(E78*H78,2)</f>
        <v>0</v>
      </c>
      <c r="J78" s="244"/>
      <c r="K78" s="245">
        <f>ROUND(E78*J78,2)</f>
        <v>0</v>
      </c>
      <c r="L78" s="245">
        <v>21</v>
      </c>
      <c r="M78" s="245">
        <f>G78*(1+L78/100)</f>
        <v>0</v>
      </c>
      <c r="N78" s="243">
        <v>0</v>
      </c>
      <c r="O78" s="243">
        <f>ROUND(E78*N78,2)</f>
        <v>0</v>
      </c>
      <c r="P78" s="243">
        <v>0.21</v>
      </c>
      <c r="Q78" s="243">
        <f>ROUND(E78*P78,2)</f>
        <v>0.21</v>
      </c>
      <c r="R78" s="245" t="s">
        <v>354</v>
      </c>
      <c r="S78" s="245" t="s">
        <v>272</v>
      </c>
      <c r="T78" s="246" t="s">
        <v>272</v>
      </c>
      <c r="U78" s="223">
        <v>0.71399999999999997</v>
      </c>
      <c r="V78" s="223">
        <f>ROUND(E78*U78,2)</f>
        <v>0.71</v>
      </c>
      <c r="W78" s="223"/>
      <c r="X78" s="223" t="s">
        <v>240</v>
      </c>
      <c r="Y78" s="223" t="s">
        <v>241</v>
      </c>
      <c r="Z78" s="212"/>
      <c r="AA78" s="212"/>
      <c r="AB78" s="212"/>
      <c r="AC78" s="212"/>
      <c r="AD78" s="212"/>
      <c r="AE78" s="212"/>
      <c r="AF78" s="212"/>
      <c r="AG78" s="212" t="s">
        <v>242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x14ac:dyDescent="0.25">
      <c r="A79" s="226" t="s">
        <v>233</v>
      </c>
      <c r="B79" s="227" t="s">
        <v>198</v>
      </c>
      <c r="C79" s="249" t="s">
        <v>199</v>
      </c>
      <c r="D79" s="228"/>
      <c r="E79" s="229"/>
      <c r="F79" s="230"/>
      <c r="G79" s="230">
        <f>SUMIF(AG80:AG90,"&lt;&gt;NOR",G80:G90)</f>
        <v>0</v>
      </c>
      <c r="H79" s="230"/>
      <c r="I79" s="230">
        <f>SUM(I80:I90)</f>
        <v>0</v>
      </c>
      <c r="J79" s="230"/>
      <c r="K79" s="230">
        <f>SUM(K80:K90)</f>
        <v>0</v>
      </c>
      <c r="L79" s="230"/>
      <c r="M79" s="230">
        <f>SUM(M80:M90)</f>
        <v>0</v>
      </c>
      <c r="N79" s="229"/>
      <c r="O79" s="229">
        <f>SUM(O80:O90)</f>
        <v>0</v>
      </c>
      <c r="P79" s="229"/>
      <c r="Q79" s="229">
        <f>SUM(Q80:Q90)</f>
        <v>0</v>
      </c>
      <c r="R79" s="230"/>
      <c r="S79" s="230"/>
      <c r="T79" s="231"/>
      <c r="U79" s="225"/>
      <c r="V79" s="225">
        <f>SUM(V80:V90)</f>
        <v>1.56</v>
      </c>
      <c r="W79" s="225"/>
      <c r="X79" s="225"/>
      <c r="Y79" s="225"/>
      <c r="AG79" t="s">
        <v>234</v>
      </c>
    </row>
    <row r="80" spans="1:60" outlineLevel="1" x14ac:dyDescent="0.25">
      <c r="A80" s="240">
        <v>21</v>
      </c>
      <c r="B80" s="241" t="s">
        <v>363</v>
      </c>
      <c r="C80" s="250" t="s">
        <v>364</v>
      </c>
      <c r="D80" s="242" t="s">
        <v>365</v>
      </c>
      <c r="E80" s="243">
        <v>94.545000000000002</v>
      </c>
      <c r="F80" s="244"/>
      <c r="G80" s="245">
        <f>ROUND(E80*F80,2)</f>
        <v>0</v>
      </c>
      <c r="H80" s="244"/>
      <c r="I80" s="245">
        <f>ROUND(E80*H80,2)</f>
        <v>0</v>
      </c>
      <c r="J80" s="244"/>
      <c r="K80" s="245">
        <f>ROUND(E80*J80,2)</f>
        <v>0</v>
      </c>
      <c r="L80" s="245">
        <v>21</v>
      </c>
      <c r="M80" s="245">
        <f>G80*(1+L80/100)</f>
        <v>0</v>
      </c>
      <c r="N80" s="243">
        <v>0</v>
      </c>
      <c r="O80" s="243">
        <f>ROUND(E80*N80,2)</f>
        <v>0</v>
      </c>
      <c r="P80" s="243">
        <v>0</v>
      </c>
      <c r="Q80" s="243">
        <f>ROUND(E80*P80,2)</f>
        <v>0</v>
      </c>
      <c r="R80" s="245" t="s">
        <v>294</v>
      </c>
      <c r="S80" s="245" t="s">
        <v>272</v>
      </c>
      <c r="T80" s="246" t="s">
        <v>272</v>
      </c>
      <c r="U80" s="223">
        <v>0</v>
      </c>
      <c r="V80" s="223">
        <f>ROUND(E80*U80,2)</f>
        <v>0</v>
      </c>
      <c r="W80" s="223"/>
      <c r="X80" s="223" t="s">
        <v>240</v>
      </c>
      <c r="Y80" s="223" t="s">
        <v>241</v>
      </c>
      <c r="Z80" s="212"/>
      <c r="AA80" s="212"/>
      <c r="AB80" s="212"/>
      <c r="AC80" s="212"/>
      <c r="AD80" s="212"/>
      <c r="AE80" s="212"/>
      <c r="AF80" s="212"/>
      <c r="AG80" s="212" t="s">
        <v>242</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5">
      <c r="A81" s="240">
        <v>22</v>
      </c>
      <c r="B81" s="241" t="s">
        <v>366</v>
      </c>
      <c r="C81" s="250" t="s">
        <v>367</v>
      </c>
      <c r="D81" s="242" t="s">
        <v>365</v>
      </c>
      <c r="E81" s="243">
        <v>2.85</v>
      </c>
      <c r="F81" s="244"/>
      <c r="G81" s="245">
        <f>ROUND(E81*F81,2)</f>
        <v>0</v>
      </c>
      <c r="H81" s="244"/>
      <c r="I81" s="245">
        <f>ROUND(E81*H81,2)</f>
        <v>0</v>
      </c>
      <c r="J81" s="244"/>
      <c r="K81" s="245">
        <f>ROUND(E81*J81,2)</f>
        <v>0</v>
      </c>
      <c r="L81" s="245">
        <v>21</v>
      </c>
      <c r="M81" s="245">
        <f>G81*(1+L81/100)</f>
        <v>0</v>
      </c>
      <c r="N81" s="243">
        <v>0</v>
      </c>
      <c r="O81" s="243">
        <f>ROUND(E81*N81,2)</f>
        <v>0</v>
      </c>
      <c r="P81" s="243">
        <v>0</v>
      </c>
      <c r="Q81" s="243">
        <f>ROUND(E81*P81,2)</f>
        <v>0</v>
      </c>
      <c r="R81" s="245" t="s">
        <v>327</v>
      </c>
      <c r="S81" s="245" t="s">
        <v>272</v>
      </c>
      <c r="T81" s="246" t="s">
        <v>239</v>
      </c>
      <c r="U81" s="223">
        <v>0</v>
      </c>
      <c r="V81" s="223">
        <f>ROUND(E81*U81,2)</f>
        <v>0</v>
      </c>
      <c r="W81" s="223"/>
      <c r="X81" s="223" t="s">
        <v>240</v>
      </c>
      <c r="Y81" s="223" t="s">
        <v>241</v>
      </c>
      <c r="Z81" s="212"/>
      <c r="AA81" s="212"/>
      <c r="AB81" s="212"/>
      <c r="AC81" s="212"/>
      <c r="AD81" s="212"/>
      <c r="AE81" s="212"/>
      <c r="AF81" s="212"/>
      <c r="AG81" s="212" t="s">
        <v>242</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40">
        <v>23</v>
      </c>
      <c r="B82" s="241" t="s">
        <v>368</v>
      </c>
      <c r="C82" s="250" t="s">
        <v>369</v>
      </c>
      <c r="D82" s="242" t="s">
        <v>365</v>
      </c>
      <c r="E82" s="243">
        <v>58.906419999999997</v>
      </c>
      <c r="F82" s="244"/>
      <c r="G82" s="245">
        <f>ROUND(E82*F82,2)</f>
        <v>0</v>
      </c>
      <c r="H82" s="244"/>
      <c r="I82" s="245">
        <f>ROUND(E82*H82,2)</f>
        <v>0</v>
      </c>
      <c r="J82" s="244"/>
      <c r="K82" s="245">
        <f>ROUND(E82*J82,2)</f>
        <v>0</v>
      </c>
      <c r="L82" s="245">
        <v>21</v>
      </c>
      <c r="M82" s="245">
        <f>G82*(1+L82/100)</f>
        <v>0</v>
      </c>
      <c r="N82" s="243">
        <v>0</v>
      </c>
      <c r="O82" s="243">
        <f>ROUND(E82*N82,2)</f>
        <v>0</v>
      </c>
      <c r="P82" s="243">
        <v>0</v>
      </c>
      <c r="Q82" s="243">
        <f>ROUND(E82*P82,2)</f>
        <v>0</v>
      </c>
      <c r="R82" s="245" t="s">
        <v>327</v>
      </c>
      <c r="S82" s="245" t="s">
        <v>272</v>
      </c>
      <c r="T82" s="246" t="s">
        <v>272</v>
      </c>
      <c r="U82" s="223">
        <v>0</v>
      </c>
      <c r="V82" s="223">
        <f>ROUND(E82*U82,2)</f>
        <v>0</v>
      </c>
      <c r="W82" s="223"/>
      <c r="X82" s="223" t="s">
        <v>240</v>
      </c>
      <c r="Y82" s="223" t="s">
        <v>241</v>
      </c>
      <c r="Z82" s="212"/>
      <c r="AA82" s="212"/>
      <c r="AB82" s="212"/>
      <c r="AC82" s="212"/>
      <c r="AD82" s="212"/>
      <c r="AE82" s="212"/>
      <c r="AF82" s="212"/>
      <c r="AG82" s="212" t="s">
        <v>242</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0.399999999999999" outlineLevel="1" x14ac:dyDescent="0.25">
      <c r="A83" s="233">
        <v>24</v>
      </c>
      <c r="B83" s="234" t="s">
        <v>370</v>
      </c>
      <c r="C83" s="251" t="s">
        <v>371</v>
      </c>
      <c r="D83" s="235" t="s">
        <v>365</v>
      </c>
      <c r="E83" s="236">
        <v>156.30142000000001</v>
      </c>
      <c r="F83" s="237"/>
      <c r="G83" s="238">
        <f>ROUND(E83*F83,2)</f>
        <v>0</v>
      </c>
      <c r="H83" s="237"/>
      <c r="I83" s="238">
        <f>ROUND(E83*H83,2)</f>
        <v>0</v>
      </c>
      <c r="J83" s="237"/>
      <c r="K83" s="238">
        <f>ROUND(E83*J83,2)</f>
        <v>0</v>
      </c>
      <c r="L83" s="238">
        <v>21</v>
      </c>
      <c r="M83" s="238">
        <f>G83*(1+L83/100)</f>
        <v>0</v>
      </c>
      <c r="N83" s="236">
        <v>0</v>
      </c>
      <c r="O83" s="236">
        <f>ROUND(E83*N83,2)</f>
        <v>0</v>
      </c>
      <c r="P83" s="236">
        <v>0</v>
      </c>
      <c r="Q83" s="236">
        <f>ROUND(E83*P83,2)</f>
        <v>0</v>
      </c>
      <c r="R83" s="238" t="s">
        <v>294</v>
      </c>
      <c r="S83" s="238" t="s">
        <v>272</v>
      </c>
      <c r="T83" s="239" t="s">
        <v>272</v>
      </c>
      <c r="U83" s="223">
        <v>0.01</v>
      </c>
      <c r="V83" s="223">
        <f>ROUND(E83*U83,2)</f>
        <v>1.56</v>
      </c>
      <c r="W83" s="223"/>
      <c r="X83" s="223" t="s">
        <v>372</v>
      </c>
      <c r="Y83" s="223" t="s">
        <v>241</v>
      </c>
      <c r="Z83" s="212"/>
      <c r="AA83" s="212"/>
      <c r="AB83" s="212"/>
      <c r="AC83" s="212"/>
      <c r="AD83" s="212"/>
      <c r="AE83" s="212"/>
      <c r="AF83" s="212"/>
      <c r="AG83" s="212" t="s">
        <v>373</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5">
      <c r="A84" s="219"/>
      <c r="B84" s="220"/>
      <c r="C84" s="260" t="s">
        <v>374</v>
      </c>
      <c r="D84" s="256"/>
      <c r="E84" s="257"/>
      <c r="F84" s="223"/>
      <c r="G84" s="223"/>
      <c r="H84" s="223"/>
      <c r="I84" s="223"/>
      <c r="J84" s="223"/>
      <c r="K84" s="223"/>
      <c r="L84" s="223"/>
      <c r="M84" s="223"/>
      <c r="N84" s="222"/>
      <c r="O84" s="222"/>
      <c r="P84" s="222"/>
      <c r="Q84" s="222"/>
      <c r="R84" s="223"/>
      <c r="S84" s="223"/>
      <c r="T84" s="223"/>
      <c r="U84" s="223"/>
      <c r="V84" s="223"/>
      <c r="W84" s="223"/>
      <c r="X84" s="223"/>
      <c r="Y84" s="223"/>
      <c r="Z84" s="212"/>
      <c r="AA84" s="212"/>
      <c r="AB84" s="212"/>
      <c r="AC84" s="212"/>
      <c r="AD84" s="212"/>
      <c r="AE84" s="212"/>
      <c r="AF84" s="212"/>
      <c r="AG84" s="212" t="s">
        <v>276</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5">
      <c r="A85" s="219"/>
      <c r="B85" s="220"/>
      <c r="C85" s="260" t="s">
        <v>375</v>
      </c>
      <c r="D85" s="256"/>
      <c r="E85" s="257"/>
      <c r="F85" s="223"/>
      <c r="G85" s="223"/>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276</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5">
      <c r="A86" s="219"/>
      <c r="B86" s="220"/>
      <c r="C86" s="260" t="s">
        <v>376</v>
      </c>
      <c r="D86" s="256"/>
      <c r="E86" s="257">
        <v>156.30142000000001</v>
      </c>
      <c r="F86" s="223"/>
      <c r="G86" s="223"/>
      <c r="H86" s="223"/>
      <c r="I86" s="223"/>
      <c r="J86" s="223"/>
      <c r="K86" s="223"/>
      <c r="L86" s="223"/>
      <c r="M86" s="223"/>
      <c r="N86" s="222"/>
      <c r="O86" s="222"/>
      <c r="P86" s="222"/>
      <c r="Q86" s="222"/>
      <c r="R86" s="223"/>
      <c r="S86" s="223"/>
      <c r="T86" s="223"/>
      <c r="U86" s="223"/>
      <c r="V86" s="223"/>
      <c r="W86" s="223"/>
      <c r="X86" s="223"/>
      <c r="Y86" s="223"/>
      <c r="Z86" s="212"/>
      <c r="AA86" s="212"/>
      <c r="AB86" s="212"/>
      <c r="AC86" s="212"/>
      <c r="AD86" s="212"/>
      <c r="AE86" s="212"/>
      <c r="AF86" s="212"/>
      <c r="AG86" s="212" t="s">
        <v>276</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5">
      <c r="A87" s="233">
        <v>25</v>
      </c>
      <c r="B87" s="234" t="s">
        <v>377</v>
      </c>
      <c r="C87" s="251" t="s">
        <v>378</v>
      </c>
      <c r="D87" s="235" t="s">
        <v>365</v>
      </c>
      <c r="E87" s="236">
        <v>1094.1099400000001</v>
      </c>
      <c r="F87" s="237"/>
      <c r="G87" s="238">
        <f>ROUND(E87*F87,2)</f>
        <v>0</v>
      </c>
      <c r="H87" s="237"/>
      <c r="I87" s="238">
        <f>ROUND(E87*H87,2)</f>
        <v>0</v>
      </c>
      <c r="J87" s="237"/>
      <c r="K87" s="238">
        <f>ROUND(E87*J87,2)</f>
        <v>0</v>
      </c>
      <c r="L87" s="238">
        <v>21</v>
      </c>
      <c r="M87" s="238">
        <f>G87*(1+L87/100)</f>
        <v>0</v>
      </c>
      <c r="N87" s="236">
        <v>0</v>
      </c>
      <c r="O87" s="236">
        <f>ROUND(E87*N87,2)</f>
        <v>0</v>
      </c>
      <c r="P87" s="236">
        <v>0</v>
      </c>
      <c r="Q87" s="236">
        <f>ROUND(E87*P87,2)</f>
        <v>0</v>
      </c>
      <c r="R87" s="238" t="s">
        <v>294</v>
      </c>
      <c r="S87" s="238" t="s">
        <v>272</v>
      </c>
      <c r="T87" s="239" t="s">
        <v>272</v>
      </c>
      <c r="U87" s="223">
        <v>0</v>
      </c>
      <c r="V87" s="223">
        <f>ROUND(E87*U87,2)</f>
        <v>0</v>
      </c>
      <c r="W87" s="223"/>
      <c r="X87" s="223" t="s">
        <v>372</v>
      </c>
      <c r="Y87" s="223" t="s">
        <v>241</v>
      </c>
      <c r="Z87" s="212"/>
      <c r="AA87" s="212"/>
      <c r="AB87" s="212"/>
      <c r="AC87" s="212"/>
      <c r="AD87" s="212"/>
      <c r="AE87" s="212"/>
      <c r="AF87" s="212"/>
      <c r="AG87" s="212" t="s">
        <v>373</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5">
      <c r="A88" s="219"/>
      <c r="B88" s="220"/>
      <c r="C88" s="260" t="s">
        <v>374</v>
      </c>
      <c r="D88" s="256"/>
      <c r="E88" s="257"/>
      <c r="F88" s="223"/>
      <c r="G88" s="223"/>
      <c r="H88" s="223"/>
      <c r="I88" s="223"/>
      <c r="J88" s="223"/>
      <c r="K88" s="223"/>
      <c r="L88" s="223"/>
      <c r="M88" s="223"/>
      <c r="N88" s="222"/>
      <c r="O88" s="222"/>
      <c r="P88" s="222"/>
      <c r="Q88" s="222"/>
      <c r="R88" s="223"/>
      <c r="S88" s="223"/>
      <c r="T88" s="223"/>
      <c r="U88" s="223"/>
      <c r="V88" s="223"/>
      <c r="W88" s="223"/>
      <c r="X88" s="223"/>
      <c r="Y88" s="223"/>
      <c r="Z88" s="212"/>
      <c r="AA88" s="212"/>
      <c r="AB88" s="212"/>
      <c r="AC88" s="212"/>
      <c r="AD88" s="212"/>
      <c r="AE88" s="212"/>
      <c r="AF88" s="212"/>
      <c r="AG88" s="212" t="s">
        <v>276</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5">
      <c r="A89" s="219"/>
      <c r="B89" s="220"/>
      <c r="C89" s="260" t="s">
        <v>375</v>
      </c>
      <c r="D89" s="256"/>
      <c r="E89" s="257"/>
      <c r="F89" s="223"/>
      <c r="G89" s="223"/>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276</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5">
      <c r="A90" s="219"/>
      <c r="B90" s="220"/>
      <c r="C90" s="260" t="s">
        <v>379</v>
      </c>
      <c r="D90" s="256"/>
      <c r="E90" s="257">
        <v>1094.1099400000001</v>
      </c>
      <c r="F90" s="223"/>
      <c r="G90" s="223"/>
      <c r="H90" s="223"/>
      <c r="I90" s="223"/>
      <c r="J90" s="223"/>
      <c r="K90" s="223"/>
      <c r="L90" s="223"/>
      <c r="M90" s="223"/>
      <c r="N90" s="222"/>
      <c r="O90" s="222"/>
      <c r="P90" s="222"/>
      <c r="Q90" s="222"/>
      <c r="R90" s="223"/>
      <c r="S90" s="223"/>
      <c r="T90" s="223"/>
      <c r="U90" s="223"/>
      <c r="V90" s="223"/>
      <c r="W90" s="223"/>
      <c r="X90" s="223"/>
      <c r="Y90" s="223"/>
      <c r="Z90" s="212"/>
      <c r="AA90" s="212"/>
      <c r="AB90" s="212"/>
      <c r="AC90" s="212"/>
      <c r="AD90" s="212"/>
      <c r="AE90" s="212"/>
      <c r="AF90" s="212"/>
      <c r="AG90" s="212" t="s">
        <v>276</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x14ac:dyDescent="0.25">
      <c r="A91" s="3"/>
      <c r="B91" s="4"/>
      <c r="C91" s="253"/>
      <c r="D91" s="6"/>
      <c r="E91" s="3"/>
      <c r="F91" s="3"/>
      <c r="G91" s="3"/>
      <c r="H91" s="3"/>
      <c r="I91" s="3"/>
      <c r="J91" s="3"/>
      <c r="K91" s="3"/>
      <c r="L91" s="3"/>
      <c r="M91" s="3"/>
      <c r="N91" s="3"/>
      <c r="O91" s="3"/>
      <c r="P91" s="3"/>
      <c r="Q91" s="3"/>
      <c r="R91" s="3"/>
      <c r="S91" s="3"/>
      <c r="T91" s="3"/>
      <c r="U91" s="3"/>
      <c r="V91" s="3"/>
      <c r="W91" s="3"/>
      <c r="X91" s="3"/>
      <c r="Y91" s="3"/>
      <c r="AE91">
        <v>12</v>
      </c>
      <c r="AF91">
        <v>21</v>
      </c>
      <c r="AG91" t="s">
        <v>219</v>
      </c>
    </row>
    <row r="92" spans="1:60" x14ac:dyDescent="0.25">
      <c r="A92" s="215"/>
      <c r="B92" s="216" t="s">
        <v>29</v>
      </c>
      <c r="C92" s="254"/>
      <c r="D92" s="217"/>
      <c r="E92" s="218"/>
      <c r="F92" s="218"/>
      <c r="G92" s="232">
        <f>G8+G20+G46+G48+G71+G79</f>
        <v>0</v>
      </c>
      <c r="H92" s="3"/>
      <c r="I92" s="3"/>
      <c r="J92" s="3"/>
      <c r="K92" s="3"/>
      <c r="L92" s="3"/>
      <c r="M92" s="3"/>
      <c r="N92" s="3"/>
      <c r="O92" s="3"/>
      <c r="P92" s="3"/>
      <c r="Q92" s="3"/>
      <c r="R92" s="3"/>
      <c r="S92" s="3"/>
      <c r="T92" s="3"/>
      <c r="U92" s="3"/>
      <c r="V92" s="3"/>
      <c r="W92" s="3"/>
      <c r="X92" s="3"/>
      <c r="Y92" s="3"/>
      <c r="AE92">
        <f>SUMIF(L7:L90,AE91,G7:G90)</f>
        <v>0</v>
      </c>
      <c r="AF92">
        <f>SUMIF(L7:L90,AF91,G7:G90)</f>
        <v>0</v>
      </c>
      <c r="AG92" t="s">
        <v>265</v>
      </c>
    </row>
    <row r="93" spans="1:60" x14ac:dyDescent="0.25">
      <c r="C93" s="255"/>
      <c r="D93" s="10"/>
      <c r="AG93" t="s">
        <v>266</v>
      </c>
    </row>
    <row r="94" spans="1:60" x14ac:dyDescent="0.25">
      <c r="D94" s="10"/>
    </row>
    <row r="95" spans="1:60" x14ac:dyDescent="0.25">
      <c r="D95" s="10"/>
    </row>
    <row r="96" spans="1:60"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VZbLMRLRwee/0MGpjpjO4cnOcXvhZFM1hbZ5o4YKyES6QweFLY+RtYofE3II50Deg1n2+j31Qr6r2rNH+dQsHQ==" saltValue="sF5jsMdB3o4CAKC3yYHruw==" spinCount="100000" sheet="1" formatRows="0"/>
  <mergeCells count="16">
    <mergeCell ref="C44:G44"/>
    <mergeCell ref="C50:G50"/>
    <mergeCell ref="C58:G58"/>
    <mergeCell ref="C62:G62"/>
    <mergeCell ref="C17:G17"/>
    <mergeCell ref="C19:G19"/>
    <mergeCell ref="C22:G22"/>
    <mergeCell ref="C26:G26"/>
    <mergeCell ref="C40:G40"/>
    <mergeCell ref="C42:G42"/>
    <mergeCell ref="A1:G1"/>
    <mergeCell ref="C2:G2"/>
    <mergeCell ref="C3:G3"/>
    <mergeCell ref="C4:G4"/>
    <mergeCell ref="C10:G10"/>
    <mergeCell ref="C14:G14"/>
  </mergeCells>
  <pageMargins left="0.59055118110236204" right="0.196850393700787" top="0.78740157499999996" bottom="0.78740157499999996" header="0.3" footer="0.3"/>
  <pageSetup scale="95"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9C5FC-7DFC-4B55-99F9-17AD62EA30D9}">
  <sheetPr>
    <outlinePr summaryBelow="0"/>
  </sheetPr>
  <dimension ref="A1:BH5000"/>
  <sheetViews>
    <sheetView workbookViewId="0">
      <pane ySplit="7" topLeftCell="A8" activePane="bottomLeft" state="frozen"/>
      <selection sqref="A1:G1"/>
      <selection pane="bottomLeft" sqref="A1:G1"/>
    </sheetView>
  </sheetViews>
  <sheetFormatPr defaultRowHeight="13.2" outlineLevelRow="3" x14ac:dyDescent="0.25"/>
  <cols>
    <col min="1" max="1" width="3.44140625" customWidth="1"/>
    <col min="2" max="2" width="12.6640625" style="176" customWidth="1"/>
    <col min="3" max="3" width="63.33203125" style="17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7" t="s">
        <v>267</v>
      </c>
      <c r="B1" s="197"/>
      <c r="C1" s="197"/>
      <c r="D1" s="197"/>
      <c r="E1" s="197"/>
      <c r="F1" s="197"/>
      <c r="G1" s="197"/>
      <c r="AG1" t="s">
        <v>204</v>
      </c>
    </row>
    <row r="2" spans="1:60" ht="25.05" customHeight="1" x14ac:dyDescent="0.25">
      <c r="A2" s="198" t="s">
        <v>7</v>
      </c>
      <c r="B2" s="49" t="s">
        <v>43</v>
      </c>
      <c r="C2" s="201" t="s">
        <v>44</v>
      </c>
      <c r="D2" s="199"/>
      <c r="E2" s="199"/>
      <c r="F2" s="199"/>
      <c r="G2" s="200"/>
      <c r="AG2" t="s">
        <v>205</v>
      </c>
    </row>
    <row r="3" spans="1:60" ht="25.05" customHeight="1" x14ac:dyDescent="0.25">
      <c r="A3" s="198" t="s">
        <v>8</v>
      </c>
      <c r="B3" s="49" t="s">
        <v>53</v>
      </c>
      <c r="C3" s="201" t="s">
        <v>54</v>
      </c>
      <c r="D3" s="199"/>
      <c r="E3" s="199"/>
      <c r="F3" s="199"/>
      <c r="G3" s="200"/>
      <c r="AC3" s="176" t="s">
        <v>205</v>
      </c>
      <c r="AG3" t="s">
        <v>209</v>
      </c>
    </row>
    <row r="4" spans="1:60" ht="25.05" customHeight="1" x14ac:dyDescent="0.25">
      <c r="A4" s="202" t="s">
        <v>9</v>
      </c>
      <c r="B4" s="203" t="s">
        <v>47</v>
      </c>
      <c r="C4" s="204" t="s">
        <v>52</v>
      </c>
      <c r="D4" s="205"/>
      <c r="E4" s="205"/>
      <c r="F4" s="205"/>
      <c r="G4" s="206"/>
      <c r="AG4" t="s">
        <v>210</v>
      </c>
    </row>
    <row r="5" spans="1:60" x14ac:dyDescent="0.25">
      <c r="D5" s="10"/>
    </row>
    <row r="6" spans="1:60" ht="39.6" x14ac:dyDescent="0.25">
      <c r="A6" s="208" t="s">
        <v>211</v>
      </c>
      <c r="B6" s="210" t="s">
        <v>212</v>
      </c>
      <c r="C6" s="210" t="s">
        <v>213</v>
      </c>
      <c r="D6" s="209" t="s">
        <v>214</v>
      </c>
      <c r="E6" s="208" t="s">
        <v>215</v>
      </c>
      <c r="F6" s="207" t="s">
        <v>216</v>
      </c>
      <c r="G6" s="208" t="s">
        <v>29</v>
      </c>
      <c r="H6" s="211" t="s">
        <v>30</v>
      </c>
      <c r="I6" s="211" t="s">
        <v>217</v>
      </c>
      <c r="J6" s="211" t="s">
        <v>31</v>
      </c>
      <c r="K6" s="211" t="s">
        <v>218</v>
      </c>
      <c r="L6" s="211" t="s">
        <v>219</v>
      </c>
      <c r="M6" s="211" t="s">
        <v>220</v>
      </c>
      <c r="N6" s="211" t="s">
        <v>221</v>
      </c>
      <c r="O6" s="211" t="s">
        <v>222</v>
      </c>
      <c r="P6" s="211" t="s">
        <v>223</v>
      </c>
      <c r="Q6" s="211" t="s">
        <v>224</v>
      </c>
      <c r="R6" s="211" t="s">
        <v>225</v>
      </c>
      <c r="S6" s="211" t="s">
        <v>226</v>
      </c>
      <c r="T6" s="211" t="s">
        <v>227</v>
      </c>
      <c r="U6" s="211" t="s">
        <v>228</v>
      </c>
      <c r="V6" s="211" t="s">
        <v>229</v>
      </c>
      <c r="W6" s="211" t="s">
        <v>230</v>
      </c>
      <c r="X6" s="211" t="s">
        <v>231</v>
      </c>
      <c r="Y6" s="211" t="s">
        <v>232</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5">
      <c r="A8" s="226" t="s">
        <v>233</v>
      </c>
      <c r="B8" s="227" t="s">
        <v>128</v>
      </c>
      <c r="C8" s="249" t="s">
        <v>129</v>
      </c>
      <c r="D8" s="228"/>
      <c r="E8" s="229"/>
      <c r="F8" s="230"/>
      <c r="G8" s="230">
        <f>SUMIF(AG9:AG52,"&lt;&gt;NOR",G9:G52)</f>
        <v>0</v>
      </c>
      <c r="H8" s="230"/>
      <c r="I8" s="230">
        <f>SUM(I9:I52)</f>
        <v>0</v>
      </c>
      <c r="J8" s="230"/>
      <c r="K8" s="230">
        <f>SUM(K9:K52)</f>
        <v>0</v>
      </c>
      <c r="L8" s="230"/>
      <c r="M8" s="230">
        <f>SUM(M9:M52)</f>
        <v>0</v>
      </c>
      <c r="N8" s="229"/>
      <c r="O8" s="229">
        <f>SUM(O9:O52)</f>
        <v>20.65</v>
      </c>
      <c r="P8" s="229"/>
      <c r="Q8" s="229">
        <f>SUM(Q9:Q52)</f>
        <v>0</v>
      </c>
      <c r="R8" s="230"/>
      <c r="S8" s="230"/>
      <c r="T8" s="231"/>
      <c r="U8" s="225"/>
      <c r="V8" s="225">
        <f>SUM(V9:V52)</f>
        <v>49.95000000000001</v>
      </c>
      <c r="W8" s="225"/>
      <c r="X8" s="225"/>
      <c r="Y8" s="225"/>
      <c r="AG8" t="s">
        <v>234</v>
      </c>
    </row>
    <row r="9" spans="1:60" outlineLevel="1" x14ac:dyDescent="0.25">
      <c r="A9" s="233">
        <v>1</v>
      </c>
      <c r="B9" s="234" t="s">
        <v>380</v>
      </c>
      <c r="C9" s="251" t="s">
        <v>381</v>
      </c>
      <c r="D9" s="235" t="s">
        <v>270</v>
      </c>
      <c r="E9" s="236">
        <v>121</v>
      </c>
      <c r="F9" s="237"/>
      <c r="G9" s="238">
        <f>ROUND(E9*F9,2)</f>
        <v>0</v>
      </c>
      <c r="H9" s="237"/>
      <c r="I9" s="238">
        <f>ROUND(E9*H9,2)</f>
        <v>0</v>
      </c>
      <c r="J9" s="237"/>
      <c r="K9" s="238">
        <f>ROUND(E9*J9,2)</f>
        <v>0</v>
      </c>
      <c r="L9" s="238">
        <v>21</v>
      </c>
      <c r="M9" s="238">
        <f>G9*(1+L9/100)</f>
        <v>0</v>
      </c>
      <c r="N9" s="236">
        <v>0</v>
      </c>
      <c r="O9" s="236">
        <f>ROUND(E9*N9,2)</f>
        <v>0</v>
      </c>
      <c r="P9" s="236">
        <v>0</v>
      </c>
      <c r="Q9" s="236">
        <f>ROUND(E9*P9,2)</f>
        <v>0</v>
      </c>
      <c r="R9" s="238" t="s">
        <v>271</v>
      </c>
      <c r="S9" s="238" t="s">
        <v>272</v>
      </c>
      <c r="T9" s="239" t="s">
        <v>272</v>
      </c>
      <c r="U9" s="223">
        <v>0.22</v>
      </c>
      <c r="V9" s="223">
        <f>ROUND(E9*U9,2)</f>
        <v>26.62</v>
      </c>
      <c r="W9" s="223"/>
      <c r="X9" s="223" t="s">
        <v>240</v>
      </c>
      <c r="Y9" s="223" t="s">
        <v>241</v>
      </c>
      <c r="Z9" s="212"/>
      <c r="AA9" s="212"/>
      <c r="AB9" s="212"/>
      <c r="AC9" s="212"/>
      <c r="AD9" s="212"/>
      <c r="AE9" s="212"/>
      <c r="AF9" s="212"/>
      <c r="AG9" s="212" t="s">
        <v>242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5">
      <c r="A10" s="219"/>
      <c r="B10" s="220"/>
      <c r="C10" s="259" t="s">
        <v>382</v>
      </c>
      <c r="D10" s="258"/>
      <c r="E10" s="258"/>
      <c r="F10" s="258"/>
      <c r="G10" s="258"/>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274</v>
      </c>
      <c r="AH10" s="212"/>
      <c r="AI10" s="212"/>
      <c r="AJ10" s="212"/>
      <c r="AK10" s="212"/>
      <c r="AL10" s="212"/>
      <c r="AM10" s="212"/>
      <c r="AN10" s="212"/>
      <c r="AO10" s="212"/>
      <c r="AP10" s="212"/>
      <c r="AQ10" s="212"/>
      <c r="AR10" s="212"/>
      <c r="AS10" s="212"/>
      <c r="AT10" s="212"/>
      <c r="AU10" s="212"/>
      <c r="AV10" s="212"/>
      <c r="AW10" s="212"/>
      <c r="AX10" s="212"/>
      <c r="AY10" s="212"/>
      <c r="AZ10" s="212"/>
      <c r="BA10" s="247" t="str">
        <f>C10</f>
        <v>s přemístěním výkopku v příčných profilech na vzdálenost do 15 m nebo s naložením na dopravní prostředek.</v>
      </c>
      <c r="BB10" s="212"/>
      <c r="BC10" s="212"/>
      <c r="BD10" s="212"/>
      <c r="BE10" s="212"/>
      <c r="BF10" s="212"/>
      <c r="BG10" s="212"/>
      <c r="BH10" s="212"/>
    </row>
    <row r="11" spans="1:60" outlineLevel="1" x14ac:dyDescent="0.25">
      <c r="A11" s="233">
        <v>2</v>
      </c>
      <c r="B11" s="234" t="s">
        <v>383</v>
      </c>
      <c r="C11" s="251" t="s">
        <v>384</v>
      </c>
      <c r="D11" s="235" t="s">
        <v>270</v>
      </c>
      <c r="E11" s="236">
        <v>121</v>
      </c>
      <c r="F11" s="237"/>
      <c r="G11" s="238">
        <f>ROUND(E11*F11,2)</f>
        <v>0</v>
      </c>
      <c r="H11" s="237"/>
      <c r="I11" s="238">
        <f>ROUND(E11*H11,2)</f>
        <v>0</v>
      </c>
      <c r="J11" s="237"/>
      <c r="K11" s="238">
        <f>ROUND(E11*J11,2)</f>
        <v>0</v>
      </c>
      <c r="L11" s="238">
        <v>21</v>
      </c>
      <c r="M11" s="238">
        <f>G11*(1+L11/100)</f>
        <v>0</v>
      </c>
      <c r="N11" s="236">
        <v>0</v>
      </c>
      <c r="O11" s="236">
        <f>ROUND(E11*N11,2)</f>
        <v>0</v>
      </c>
      <c r="P11" s="236">
        <v>0</v>
      </c>
      <c r="Q11" s="236">
        <f>ROUND(E11*P11,2)</f>
        <v>0</v>
      </c>
      <c r="R11" s="238" t="s">
        <v>271</v>
      </c>
      <c r="S11" s="238" t="s">
        <v>272</v>
      </c>
      <c r="T11" s="239" t="s">
        <v>272</v>
      </c>
      <c r="U11" s="223">
        <v>8.7999999999999995E-2</v>
      </c>
      <c r="V11" s="223">
        <f>ROUND(E11*U11,2)</f>
        <v>10.65</v>
      </c>
      <c r="W11" s="223"/>
      <c r="X11" s="223" t="s">
        <v>240</v>
      </c>
      <c r="Y11" s="223" t="s">
        <v>241</v>
      </c>
      <c r="Z11" s="212"/>
      <c r="AA11" s="212"/>
      <c r="AB11" s="212"/>
      <c r="AC11" s="212"/>
      <c r="AD11" s="212"/>
      <c r="AE11" s="212"/>
      <c r="AF11" s="212"/>
      <c r="AG11" s="212" t="s">
        <v>242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5">
      <c r="A12" s="219"/>
      <c r="B12" s="220"/>
      <c r="C12" s="259" t="s">
        <v>382</v>
      </c>
      <c r="D12" s="258"/>
      <c r="E12" s="258"/>
      <c r="F12" s="258"/>
      <c r="G12" s="258"/>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274</v>
      </c>
      <c r="AH12" s="212"/>
      <c r="AI12" s="212"/>
      <c r="AJ12" s="212"/>
      <c r="AK12" s="212"/>
      <c r="AL12" s="212"/>
      <c r="AM12" s="212"/>
      <c r="AN12" s="212"/>
      <c r="AO12" s="212"/>
      <c r="AP12" s="212"/>
      <c r="AQ12" s="212"/>
      <c r="AR12" s="212"/>
      <c r="AS12" s="212"/>
      <c r="AT12" s="212"/>
      <c r="AU12" s="212"/>
      <c r="AV12" s="212"/>
      <c r="AW12" s="212"/>
      <c r="AX12" s="212"/>
      <c r="AY12" s="212"/>
      <c r="AZ12" s="212"/>
      <c r="BA12" s="247" t="str">
        <f>C12</f>
        <v>s přemístěním výkopku v příčných profilech na vzdálenost do 15 m nebo s naložením na dopravní prostředek.</v>
      </c>
      <c r="BB12" s="212"/>
      <c r="BC12" s="212"/>
      <c r="BD12" s="212"/>
      <c r="BE12" s="212"/>
      <c r="BF12" s="212"/>
      <c r="BG12" s="212"/>
      <c r="BH12" s="212"/>
    </row>
    <row r="13" spans="1:60" outlineLevel="1" x14ac:dyDescent="0.25">
      <c r="A13" s="233">
        <v>3</v>
      </c>
      <c r="B13" s="234" t="s">
        <v>385</v>
      </c>
      <c r="C13" s="251" t="s">
        <v>386</v>
      </c>
      <c r="D13" s="235" t="s">
        <v>270</v>
      </c>
      <c r="E13" s="236">
        <v>1.1046800000000001</v>
      </c>
      <c r="F13" s="237"/>
      <c r="G13" s="238">
        <f>ROUND(E13*F13,2)</f>
        <v>0</v>
      </c>
      <c r="H13" s="237"/>
      <c r="I13" s="238">
        <f>ROUND(E13*H13,2)</f>
        <v>0</v>
      </c>
      <c r="J13" s="237"/>
      <c r="K13" s="238">
        <f>ROUND(E13*J13,2)</f>
        <v>0</v>
      </c>
      <c r="L13" s="238">
        <v>21</v>
      </c>
      <c r="M13" s="238">
        <f>G13*(1+L13/100)</f>
        <v>0</v>
      </c>
      <c r="N13" s="236">
        <v>0</v>
      </c>
      <c r="O13" s="236">
        <f>ROUND(E13*N13,2)</f>
        <v>0</v>
      </c>
      <c r="P13" s="236">
        <v>0</v>
      </c>
      <c r="Q13" s="236">
        <f>ROUND(E13*P13,2)</f>
        <v>0</v>
      </c>
      <c r="R13" s="238" t="s">
        <v>271</v>
      </c>
      <c r="S13" s="238" t="s">
        <v>272</v>
      </c>
      <c r="T13" s="239" t="s">
        <v>272</v>
      </c>
      <c r="U13" s="223">
        <v>3.13</v>
      </c>
      <c r="V13" s="223">
        <f>ROUND(E13*U13,2)</f>
        <v>3.46</v>
      </c>
      <c r="W13" s="223"/>
      <c r="X13" s="223" t="s">
        <v>240</v>
      </c>
      <c r="Y13" s="223" t="s">
        <v>241</v>
      </c>
      <c r="Z13" s="212"/>
      <c r="AA13" s="212"/>
      <c r="AB13" s="212"/>
      <c r="AC13" s="212"/>
      <c r="AD13" s="212"/>
      <c r="AE13" s="212"/>
      <c r="AF13" s="212"/>
      <c r="AG13" s="212" t="s">
        <v>242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1" outlineLevel="2" x14ac:dyDescent="0.25">
      <c r="A14" s="219"/>
      <c r="B14" s="220"/>
      <c r="C14" s="259" t="s">
        <v>387</v>
      </c>
      <c r="D14" s="258"/>
      <c r="E14" s="258"/>
      <c r="F14" s="258"/>
      <c r="G14" s="258"/>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274</v>
      </c>
      <c r="AH14" s="212"/>
      <c r="AI14" s="212"/>
      <c r="AJ14" s="212"/>
      <c r="AK14" s="212"/>
      <c r="AL14" s="212"/>
      <c r="AM14" s="212"/>
      <c r="AN14" s="212"/>
      <c r="AO14" s="212"/>
      <c r="AP14" s="212"/>
      <c r="AQ14" s="212"/>
      <c r="AR14" s="212"/>
      <c r="AS14" s="212"/>
      <c r="AT14" s="212"/>
      <c r="AU14" s="212"/>
      <c r="AV14" s="212"/>
      <c r="AW14" s="212"/>
      <c r="AX14" s="212"/>
      <c r="AY14" s="212"/>
      <c r="AZ14" s="212"/>
      <c r="BA14" s="247" t="str">
        <f>C14</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4" s="212"/>
      <c r="BC14" s="212"/>
      <c r="BD14" s="212"/>
      <c r="BE14" s="212"/>
      <c r="BF14" s="212"/>
      <c r="BG14" s="212"/>
      <c r="BH14" s="212"/>
    </row>
    <row r="15" spans="1:60" outlineLevel="2" x14ac:dyDescent="0.25">
      <c r="A15" s="219"/>
      <c r="B15" s="220"/>
      <c r="C15" s="260" t="s">
        <v>388</v>
      </c>
      <c r="D15" s="256"/>
      <c r="E15" s="257"/>
      <c r="F15" s="223"/>
      <c r="G15" s="223"/>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276</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5">
      <c r="A16" s="219"/>
      <c r="B16" s="220"/>
      <c r="C16" s="260" t="s">
        <v>389</v>
      </c>
      <c r="D16" s="256"/>
      <c r="E16" s="257"/>
      <c r="F16" s="223"/>
      <c r="G16" s="223"/>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276</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5">
      <c r="A17" s="219"/>
      <c r="B17" s="220"/>
      <c r="C17" s="260" t="s">
        <v>390</v>
      </c>
      <c r="D17" s="256"/>
      <c r="E17" s="257">
        <v>0.125</v>
      </c>
      <c r="F17" s="223"/>
      <c r="G17" s="223"/>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276</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5">
      <c r="A18" s="219"/>
      <c r="B18" s="220"/>
      <c r="C18" s="260" t="s">
        <v>391</v>
      </c>
      <c r="D18" s="256"/>
      <c r="E18" s="257"/>
      <c r="F18" s="223"/>
      <c r="G18" s="223"/>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276</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5">
      <c r="A19" s="219"/>
      <c r="B19" s="220"/>
      <c r="C19" s="260" t="s">
        <v>392</v>
      </c>
      <c r="D19" s="256"/>
      <c r="E19" s="257">
        <v>0.50868000000000002</v>
      </c>
      <c r="F19" s="223"/>
      <c r="G19" s="223"/>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276</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5">
      <c r="A20" s="219"/>
      <c r="B20" s="220"/>
      <c r="C20" s="260" t="s">
        <v>393</v>
      </c>
      <c r="D20" s="256"/>
      <c r="E20" s="257">
        <v>0.47099999999999997</v>
      </c>
      <c r="F20" s="223"/>
      <c r="G20" s="223"/>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276</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33">
        <v>4</v>
      </c>
      <c r="B21" s="234" t="s">
        <v>394</v>
      </c>
      <c r="C21" s="251" t="s">
        <v>395</v>
      </c>
      <c r="D21" s="235" t="s">
        <v>270</v>
      </c>
      <c r="E21" s="236">
        <v>1.1046800000000001</v>
      </c>
      <c r="F21" s="237"/>
      <c r="G21" s="238">
        <f>ROUND(E21*F21,2)</f>
        <v>0</v>
      </c>
      <c r="H21" s="237"/>
      <c r="I21" s="238">
        <f>ROUND(E21*H21,2)</f>
        <v>0</v>
      </c>
      <c r="J21" s="237"/>
      <c r="K21" s="238">
        <f>ROUND(E21*J21,2)</f>
        <v>0</v>
      </c>
      <c r="L21" s="238">
        <v>21</v>
      </c>
      <c r="M21" s="238">
        <f>G21*(1+L21/100)</f>
        <v>0</v>
      </c>
      <c r="N21" s="236">
        <v>0</v>
      </c>
      <c r="O21" s="236">
        <f>ROUND(E21*N21,2)</f>
        <v>0</v>
      </c>
      <c r="P21" s="236">
        <v>0</v>
      </c>
      <c r="Q21" s="236">
        <f>ROUND(E21*P21,2)</f>
        <v>0</v>
      </c>
      <c r="R21" s="238" t="s">
        <v>271</v>
      </c>
      <c r="S21" s="238" t="s">
        <v>272</v>
      </c>
      <c r="T21" s="239" t="s">
        <v>272</v>
      </c>
      <c r="U21" s="223">
        <v>0.47399999999999998</v>
      </c>
      <c r="V21" s="223">
        <f>ROUND(E21*U21,2)</f>
        <v>0.52</v>
      </c>
      <c r="W21" s="223"/>
      <c r="X21" s="223" t="s">
        <v>240</v>
      </c>
      <c r="Y21" s="223" t="s">
        <v>241</v>
      </c>
      <c r="Z21" s="212"/>
      <c r="AA21" s="212"/>
      <c r="AB21" s="212"/>
      <c r="AC21" s="212"/>
      <c r="AD21" s="212"/>
      <c r="AE21" s="212"/>
      <c r="AF21" s="212"/>
      <c r="AG21" s="212" t="s">
        <v>242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1" outlineLevel="2" x14ac:dyDescent="0.25">
      <c r="A22" s="219"/>
      <c r="B22" s="220"/>
      <c r="C22" s="259" t="s">
        <v>387</v>
      </c>
      <c r="D22" s="258"/>
      <c r="E22" s="258"/>
      <c r="F22" s="258"/>
      <c r="G22" s="258"/>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274</v>
      </c>
      <c r="AH22" s="212"/>
      <c r="AI22" s="212"/>
      <c r="AJ22" s="212"/>
      <c r="AK22" s="212"/>
      <c r="AL22" s="212"/>
      <c r="AM22" s="212"/>
      <c r="AN22" s="212"/>
      <c r="AO22" s="212"/>
      <c r="AP22" s="212"/>
      <c r="AQ22" s="212"/>
      <c r="AR22" s="212"/>
      <c r="AS22" s="212"/>
      <c r="AT22" s="212"/>
      <c r="AU22" s="212"/>
      <c r="AV22" s="212"/>
      <c r="AW22" s="212"/>
      <c r="AX22" s="212"/>
      <c r="AY22" s="212"/>
      <c r="AZ22" s="212"/>
      <c r="BA22" s="247" t="str">
        <f>C22</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2" s="212"/>
      <c r="BC22" s="212"/>
      <c r="BD22" s="212"/>
      <c r="BE22" s="212"/>
      <c r="BF22" s="212"/>
      <c r="BG22" s="212"/>
      <c r="BH22" s="212"/>
    </row>
    <row r="23" spans="1:60" outlineLevel="1" x14ac:dyDescent="0.25">
      <c r="A23" s="233">
        <v>5</v>
      </c>
      <c r="B23" s="234" t="s">
        <v>396</v>
      </c>
      <c r="C23" s="251" t="s">
        <v>397</v>
      </c>
      <c r="D23" s="235" t="s">
        <v>270</v>
      </c>
      <c r="E23" s="236">
        <v>110.5</v>
      </c>
      <c r="F23" s="237"/>
      <c r="G23" s="238">
        <f>ROUND(E23*F23,2)</f>
        <v>0</v>
      </c>
      <c r="H23" s="237"/>
      <c r="I23" s="238">
        <f>ROUND(E23*H23,2)</f>
        <v>0</v>
      </c>
      <c r="J23" s="237"/>
      <c r="K23" s="238">
        <f>ROUND(E23*J23,2)</f>
        <v>0</v>
      </c>
      <c r="L23" s="238">
        <v>21</v>
      </c>
      <c r="M23" s="238">
        <f>G23*(1+L23/100)</f>
        <v>0</v>
      </c>
      <c r="N23" s="236">
        <v>0</v>
      </c>
      <c r="O23" s="236">
        <f>ROUND(E23*N23,2)</f>
        <v>0</v>
      </c>
      <c r="P23" s="236">
        <v>0</v>
      </c>
      <c r="Q23" s="236">
        <f>ROUND(E23*P23,2)</f>
        <v>0</v>
      </c>
      <c r="R23" s="238" t="s">
        <v>271</v>
      </c>
      <c r="S23" s="238" t="s">
        <v>272</v>
      </c>
      <c r="T23" s="239" t="s">
        <v>272</v>
      </c>
      <c r="U23" s="223">
        <v>1.0999999999999999E-2</v>
      </c>
      <c r="V23" s="223">
        <f>ROUND(E23*U23,2)</f>
        <v>1.22</v>
      </c>
      <c r="W23" s="223"/>
      <c r="X23" s="223" t="s">
        <v>240</v>
      </c>
      <c r="Y23" s="223" t="s">
        <v>241</v>
      </c>
      <c r="Z23" s="212"/>
      <c r="AA23" s="212"/>
      <c r="AB23" s="212"/>
      <c r="AC23" s="212"/>
      <c r="AD23" s="212"/>
      <c r="AE23" s="212"/>
      <c r="AF23" s="212"/>
      <c r="AG23" s="212" t="s">
        <v>242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5">
      <c r="A24" s="219"/>
      <c r="B24" s="220"/>
      <c r="C24" s="259" t="s">
        <v>398</v>
      </c>
      <c r="D24" s="258"/>
      <c r="E24" s="258"/>
      <c r="F24" s="258"/>
      <c r="G24" s="258"/>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274</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5">
      <c r="A25" s="219"/>
      <c r="B25" s="220"/>
      <c r="C25" s="260" t="s">
        <v>399</v>
      </c>
      <c r="D25" s="256"/>
      <c r="E25" s="257">
        <v>110.5</v>
      </c>
      <c r="F25" s="223"/>
      <c r="G25" s="223"/>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276</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0.6" outlineLevel="1" x14ac:dyDescent="0.25">
      <c r="A26" s="233">
        <v>6</v>
      </c>
      <c r="B26" s="234" t="s">
        <v>400</v>
      </c>
      <c r="C26" s="251" t="s">
        <v>401</v>
      </c>
      <c r="D26" s="235" t="s">
        <v>270</v>
      </c>
      <c r="E26" s="236">
        <v>10.5</v>
      </c>
      <c r="F26" s="237"/>
      <c r="G26" s="238">
        <f>ROUND(E26*F26,2)</f>
        <v>0</v>
      </c>
      <c r="H26" s="237"/>
      <c r="I26" s="238">
        <f>ROUND(E26*H26,2)</f>
        <v>0</v>
      </c>
      <c r="J26" s="237"/>
      <c r="K26" s="238">
        <f>ROUND(E26*J26,2)</f>
        <v>0</v>
      </c>
      <c r="L26" s="238">
        <v>21</v>
      </c>
      <c r="M26" s="238">
        <f>G26*(1+L26/100)</f>
        <v>0</v>
      </c>
      <c r="N26" s="236">
        <v>0</v>
      </c>
      <c r="O26" s="236">
        <f>ROUND(E26*N26,2)</f>
        <v>0</v>
      </c>
      <c r="P26" s="236">
        <v>0</v>
      </c>
      <c r="Q26" s="236">
        <f>ROUND(E26*P26,2)</f>
        <v>0</v>
      </c>
      <c r="R26" s="238" t="s">
        <v>271</v>
      </c>
      <c r="S26" s="238" t="s">
        <v>272</v>
      </c>
      <c r="T26" s="239" t="s">
        <v>272</v>
      </c>
      <c r="U26" s="223">
        <v>8.5999999999999993E-2</v>
      </c>
      <c r="V26" s="223">
        <f>ROUND(E26*U26,2)</f>
        <v>0.9</v>
      </c>
      <c r="W26" s="223"/>
      <c r="X26" s="223" t="s">
        <v>240</v>
      </c>
      <c r="Y26" s="223" t="s">
        <v>241</v>
      </c>
      <c r="Z26" s="212"/>
      <c r="AA26" s="212"/>
      <c r="AB26" s="212"/>
      <c r="AC26" s="212"/>
      <c r="AD26" s="212"/>
      <c r="AE26" s="212"/>
      <c r="AF26" s="212"/>
      <c r="AG26" s="212" t="s">
        <v>242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5">
      <c r="A27" s="219"/>
      <c r="B27" s="220"/>
      <c r="C27" s="259" t="s">
        <v>402</v>
      </c>
      <c r="D27" s="258"/>
      <c r="E27" s="258"/>
      <c r="F27" s="258"/>
      <c r="G27" s="258"/>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274</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33">
        <v>7</v>
      </c>
      <c r="B28" s="234" t="s">
        <v>268</v>
      </c>
      <c r="C28" s="251" t="s">
        <v>269</v>
      </c>
      <c r="D28" s="235" t="s">
        <v>270</v>
      </c>
      <c r="E28" s="236">
        <v>2.9249999999999998</v>
      </c>
      <c r="F28" s="237"/>
      <c r="G28" s="238">
        <f>ROUND(E28*F28,2)</f>
        <v>0</v>
      </c>
      <c r="H28" s="237"/>
      <c r="I28" s="238">
        <f>ROUND(E28*H28,2)</f>
        <v>0</v>
      </c>
      <c r="J28" s="237"/>
      <c r="K28" s="238">
        <f>ROUND(E28*J28,2)</f>
        <v>0</v>
      </c>
      <c r="L28" s="238">
        <v>21</v>
      </c>
      <c r="M28" s="238">
        <f>G28*(1+L28/100)</f>
        <v>0</v>
      </c>
      <c r="N28" s="236">
        <v>0</v>
      </c>
      <c r="O28" s="236">
        <f>ROUND(E28*N28,2)</f>
        <v>0</v>
      </c>
      <c r="P28" s="236">
        <v>0</v>
      </c>
      <c r="Q28" s="236">
        <f>ROUND(E28*P28,2)</f>
        <v>0</v>
      </c>
      <c r="R28" s="238" t="s">
        <v>271</v>
      </c>
      <c r="S28" s="238" t="s">
        <v>272</v>
      </c>
      <c r="T28" s="239" t="s">
        <v>272</v>
      </c>
      <c r="U28" s="223">
        <v>0.2</v>
      </c>
      <c r="V28" s="223">
        <f>ROUND(E28*U28,2)</f>
        <v>0.59</v>
      </c>
      <c r="W28" s="223"/>
      <c r="X28" s="223" t="s">
        <v>240</v>
      </c>
      <c r="Y28" s="223" t="s">
        <v>241</v>
      </c>
      <c r="Z28" s="212"/>
      <c r="AA28" s="212"/>
      <c r="AB28" s="212"/>
      <c r="AC28" s="212"/>
      <c r="AD28" s="212"/>
      <c r="AE28" s="212"/>
      <c r="AF28" s="212"/>
      <c r="AG28" s="212" t="s">
        <v>242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5">
      <c r="A29" s="219"/>
      <c r="B29" s="220"/>
      <c r="C29" s="259" t="s">
        <v>273</v>
      </c>
      <c r="D29" s="258"/>
      <c r="E29" s="258"/>
      <c r="F29" s="258"/>
      <c r="G29" s="258"/>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274</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5">
      <c r="A30" s="219"/>
      <c r="B30" s="220"/>
      <c r="C30" s="260" t="s">
        <v>388</v>
      </c>
      <c r="D30" s="256"/>
      <c r="E30" s="257"/>
      <c r="F30" s="223"/>
      <c r="G30" s="223"/>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276</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5">
      <c r="A31" s="219"/>
      <c r="B31" s="220"/>
      <c r="C31" s="260" t="s">
        <v>403</v>
      </c>
      <c r="D31" s="256"/>
      <c r="E31" s="257">
        <v>2.8</v>
      </c>
      <c r="F31" s="223"/>
      <c r="G31" s="223"/>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276</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5">
      <c r="A32" s="219"/>
      <c r="B32" s="220"/>
      <c r="C32" s="260" t="s">
        <v>390</v>
      </c>
      <c r="D32" s="256"/>
      <c r="E32" s="257">
        <v>0.125</v>
      </c>
      <c r="F32" s="223"/>
      <c r="G32" s="223"/>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276</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33">
        <v>8</v>
      </c>
      <c r="B33" s="234" t="s">
        <v>404</v>
      </c>
      <c r="C33" s="251" t="s">
        <v>405</v>
      </c>
      <c r="D33" s="235" t="s">
        <v>270</v>
      </c>
      <c r="E33" s="236">
        <v>7.4</v>
      </c>
      <c r="F33" s="237"/>
      <c r="G33" s="238">
        <f>ROUND(E33*F33,2)</f>
        <v>0</v>
      </c>
      <c r="H33" s="237"/>
      <c r="I33" s="238">
        <f>ROUND(E33*H33,2)</f>
        <v>0</v>
      </c>
      <c r="J33" s="237"/>
      <c r="K33" s="238">
        <f>ROUND(E33*J33,2)</f>
        <v>0</v>
      </c>
      <c r="L33" s="238">
        <v>21</v>
      </c>
      <c r="M33" s="238">
        <f>G33*(1+L33/100)</f>
        <v>0</v>
      </c>
      <c r="N33" s="236">
        <v>0</v>
      </c>
      <c r="O33" s="236">
        <f>ROUND(E33*N33,2)</f>
        <v>0</v>
      </c>
      <c r="P33" s="236">
        <v>0</v>
      </c>
      <c r="Q33" s="236">
        <f>ROUND(E33*P33,2)</f>
        <v>0</v>
      </c>
      <c r="R33" s="238" t="s">
        <v>271</v>
      </c>
      <c r="S33" s="238" t="s">
        <v>272</v>
      </c>
      <c r="T33" s="239" t="s">
        <v>272</v>
      </c>
      <c r="U33" s="223">
        <v>0.13</v>
      </c>
      <c r="V33" s="223">
        <f>ROUND(E33*U33,2)</f>
        <v>0.96</v>
      </c>
      <c r="W33" s="223"/>
      <c r="X33" s="223" t="s">
        <v>240</v>
      </c>
      <c r="Y33" s="223" t="s">
        <v>241</v>
      </c>
      <c r="Z33" s="212"/>
      <c r="AA33" s="212"/>
      <c r="AB33" s="212"/>
      <c r="AC33" s="212"/>
      <c r="AD33" s="212"/>
      <c r="AE33" s="212"/>
      <c r="AF33" s="212"/>
      <c r="AG33" s="212" t="s">
        <v>242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5">
      <c r="A34" s="219"/>
      <c r="B34" s="220"/>
      <c r="C34" s="259" t="s">
        <v>273</v>
      </c>
      <c r="D34" s="258"/>
      <c r="E34" s="258"/>
      <c r="F34" s="258"/>
      <c r="G34" s="258"/>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274</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5">
      <c r="A35" s="219"/>
      <c r="B35" s="220"/>
      <c r="C35" s="260" t="s">
        <v>388</v>
      </c>
      <c r="D35" s="256"/>
      <c r="E35" s="257"/>
      <c r="F35" s="223"/>
      <c r="G35" s="22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276</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5">
      <c r="A36" s="219"/>
      <c r="B36" s="220"/>
      <c r="C36" s="260" t="s">
        <v>406</v>
      </c>
      <c r="D36" s="256"/>
      <c r="E36" s="257">
        <v>7.4</v>
      </c>
      <c r="F36" s="223"/>
      <c r="G36" s="223"/>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276</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33">
        <v>9</v>
      </c>
      <c r="B37" s="234" t="s">
        <v>407</v>
      </c>
      <c r="C37" s="251" t="s">
        <v>408</v>
      </c>
      <c r="D37" s="235" t="s">
        <v>280</v>
      </c>
      <c r="E37" s="236">
        <v>251.35</v>
      </c>
      <c r="F37" s="237"/>
      <c r="G37" s="238">
        <f>ROUND(E37*F37,2)</f>
        <v>0</v>
      </c>
      <c r="H37" s="237"/>
      <c r="I37" s="238">
        <f>ROUND(E37*H37,2)</f>
        <v>0</v>
      </c>
      <c r="J37" s="237"/>
      <c r="K37" s="238">
        <f>ROUND(E37*J37,2)</f>
        <v>0</v>
      </c>
      <c r="L37" s="238">
        <v>21</v>
      </c>
      <c r="M37" s="238">
        <f>G37*(1+L37/100)</f>
        <v>0</v>
      </c>
      <c r="N37" s="236">
        <v>0</v>
      </c>
      <c r="O37" s="236">
        <f>ROUND(E37*N37,2)</f>
        <v>0</v>
      </c>
      <c r="P37" s="236">
        <v>0</v>
      </c>
      <c r="Q37" s="236">
        <f>ROUND(E37*P37,2)</f>
        <v>0</v>
      </c>
      <c r="R37" s="238" t="s">
        <v>271</v>
      </c>
      <c r="S37" s="238" t="s">
        <v>272</v>
      </c>
      <c r="T37" s="239" t="s">
        <v>272</v>
      </c>
      <c r="U37" s="223">
        <v>0.02</v>
      </c>
      <c r="V37" s="223">
        <f>ROUND(E37*U37,2)</f>
        <v>5.03</v>
      </c>
      <c r="W37" s="223"/>
      <c r="X37" s="223" t="s">
        <v>240</v>
      </c>
      <c r="Y37" s="223" t="s">
        <v>241</v>
      </c>
      <c r="Z37" s="212"/>
      <c r="AA37" s="212"/>
      <c r="AB37" s="212"/>
      <c r="AC37" s="212"/>
      <c r="AD37" s="212"/>
      <c r="AE37" s="212"/>
      <c r="AF37" s="212"/>
      <c r="AG37" s="212" t="s">
        <v>242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5">
      <c r="A38" s="219"/>
      <c r="B38" s="220"/>
      <c r="C38" s="259" t="s">
        <v>409</v>
      </c>
      <c r="D38" s="258"/>
      <c r="E38" s="258"/>
      <c r="F38" s="258"/>
      <c r="G38" s="258"/>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274</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5">
      <c r="A39" s="219"/>
      <c r="B39" s="220"/>
      <c r="C39" s="260" t="s">
        <v>410</v>
      </c>
      <c r="D39" s="256"/>
      <c r="E39" s="257"/>
      <c r="F39" s="223"/>
      <c r="G39" s="223"/>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276</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5">
      <c r="A40" s="219"/>
      <c r="B40" s="220"/>
      <c r="C40" s="260" t="s">
        <v>411</v>
      </c>
      <c r="D40" s="256"/>
      <c r="E40" s="257">
        <v>132</v>
      </c>
      <c r="F40" s="223"/>
      <c r="G40" s="223"/>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276</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5">
      <c r="A41" s="219"/>
      <c r="B41" s="220"/>
      <c r="C41" s="260" t="s">
        <v>412</v>
      </c>
      <c r="D41" s="256"/>
      <c r="E41" s="257"/>
      <c r="F41" s="223"/>
      <c r="G41" s="223"/>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276</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5">
      <c r="A42" s="219"/>
      <c r="B42" s="220"/>
      <c r="C42" s="260" t="s">
        <v>413</v>
      </c>
      <c r="D42" s="256"/>
      <c r="E42" s="257">
        <v>7.15</v>
      </c>
      <c r="F42" s="223"/>
      <c r="G42" s="223"/>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276</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5">
      <c r="A43" s="219"/>
      <c r="B43" s="220"/>
      <c r="C43" s="260" t="s">
        <v>414</v>
      </c>
      <c r="D43" s="256"/>
      <c r="E43" s="257"/>
      <c r="F43" s="223"/>
      <c r="G43" s="223"/>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276</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5">
      <c r="A44" s="219"/>
      <c r="B44" s="220"/>
      <c r="C44" s="260" t="s">
        <v>415</v>
      </c>
      <c r="D44" s="256"/>
      <c r="E44" s="257">
        <v>61.6</v>
      </c>
      <c r="F44" s="223"/>
      <c r="G44" s="223"/>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276</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5">
      <c r="A45" s="219"/>
      <c r="B45" s="220"/>
      <c r="C45" s="260" t="s">
        <v>416</v>
      </c>
      <c r="D45" s="256"/>
      <c r="E45" s="257"/>
      <c r="F45" s="223"/>
      <c r="G45" s="223"/>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276</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5">
      <c r="A46" s="219"/>
      <c r="B46" s="220"/>
      <c r="C46" s="260" t="s">
        <v>417</v>
      </c>
      <c r="D46" s="256"/>
      <c r="E46" s="257">
        <v>50.6</v>
      </c>
      <c r="F46" s="223"/>
      <c r="G46" s="223"/>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276</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40">
        <v>10</v>
      </c>
      <c r="B47" s="241" t="s">
        <v>418</v>
      </c>
      <c r="C47" s="250" t="s">
        <v>419</v>
      </c>
      <c r="D47" s="242" t="s">
        <v>270</v>
      </c>
      <c r="E47" s="243">
        <v>110.5</v>
      </c>
      <c r="F47" s="244"/>
      <c r="G47" s="245">
        <f>ROUND(E47*F47,2)</f>
        <v>0</v>
      </c>
      <c r="H47" s="244"/>
      <c r="I47" s="245">
        <f>ROUND(E47*H47,2)</f>
        <v>0</v>
      </c>
      <c r="J47" s="244"/>
      <c r="K47" s="245">
        <f>ROUND(E47*J47,2)</f>
        <v>0</v>
      </c>
      <c r="L47" s="245">
        <v>21</v>
      </c>
      <c r="M47" s="245">
        <f>G47*(1+L47/100)</f>
        <v>0</v>
      </c>
      <c r="N47" s="243">
        <v>0</v>
      </c>
      <c r="O47" s="243">
        <f>ROUND(E47*N47,2)</f>
        <v>0</v>
      </c>
      <c r="P47" s="243">
        <v>0</v>
      </c>
      <c r="Q47" s="243">
        <f>ROUND(E47*P47,2)</f>
        <v>0</v>
      </c>
      <c r="R47" s="245" t="s">
        <v>271</v>
      </c>
      <c r="S47" s="245" t="s">
        <v>272</v>
      </c>
      <c r="T47" s="246" t="s">
        <v>272</v>
      </c>
      <c r="U47" s="223">
        <v>0</v>
      </c>
      <c r="V47" s="223">
        <f>ROUND(E47*U47,2)</f>
        <v>0</v>
      </c>
      <c r="W47" s="223"/>
      <c r="X47" s="223" t="s">
        <v>240</v>
      </c>
      <c r="Y47" s="223" t="s">
        <v>241</v>
      </c>
      <c r="Z47" s="212"/>
      <c r="AA47" s="212"/>
      <c r="AB47" s="212"/>
      <c r="AC47" s="212"/>
      <c r="AD47" s="212"/>
      <c r="AE47" s="212"/>
      <c r="AF47" s="212"/>
      <c r="AG47" s="212" t="s">
        <v>242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33">
        <v>11</v>
      </c>
      <c r="B48" s="234" t="s">
        <v>420</v>
      </c>
      <c r="C48" s="251" t="s">
        <v>421</v>
      </c>
      <c r="D48" s="235" t="s">
        <v>365</v>
      </c>
      <c r="E48" s="236">
        <v>14.8</v>
      </c>
      <c r="F48" s="237"/>
      <c r="G48" s="238">
        <f>ROUND(E48*F48,2)</f>
        <v>0</v>
      </c>
      <c r="H48" s="237"/>
      <c r="I48" s="238">
        <f>ROUND(E48*H48,2)</f>
        <v>0</v>
      </c>
      <c r="J48" s="237"/>
      <c r="K48" s="238">
        <f>ROUND(E48*J48,2)</f>
        <v>0</v>
      </c>
      <c r="L48" s="238">
        <v>21</v>
      </c>
      <c r="M48" s="238">
        <f>G48*(1+L48/100)</f>
        <v>0</v>
      </c>
      <c r="N48" s="236">
        <v>1</v>
      </c>
      <c r="O48" s="236">
        <f>ROUND(E48*N48,2)</f>
        <v>14.8</v>
      </c>
      <c r="P48" s="236">
        <v>0</v>
      </c>
      <c r="Q48" s="236">
        <f>ROUND(E48*P48,2)</f>
        <v>0</v>
      </c>
      <c r="R48" s="238"/>
      <c r="S48" s="238" t="s">
        <v>238</v>
      </c>
      <c r="T48" s="239" t="s">
        <v>422</v>
      </c>
      <c r="U48" s="223">
        <v>0</v>
      </c>
      <c r="V48" s="223">
        <f>ROUND(E48*U48,2)</f>
        <v>0</v>
      </c>
      <c r="W48" s="223"/>
      <c r="X48" s="223" t="s">
        <v>423</v>
      </c>
      <c r="Y48" s="223" t="s">
        <v>241</v>
      </c>
      <c r="Z48" s="212"/>
      <c r="AA48" s="212"/>
      <c r="AB48" s="212"/>
      <c r="AC48" s="212"/>
      <c r="AD48" s="212"/>
      <c r="AE48" s="212"/>
      <c r="AF48" s="212"/>
      <c r="AG48" s="212" t="s">
        <v>424</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5">
      <c r="A49" s="219"/>
      <c r="B49" s="220"/>
      <c r="C49" s="260" t="s">
        <v>425</v>
      </c>
      <c r="D49" s="256"/>
      <c r="E49" s="257">
        <v>14.8</v>
      </c>
      <c r="F49" s="223"/>
      <c r="G49" s="223"/>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276</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33">
        <v>12</v>
      </c>
      <c r="B50" s="234" t="s">
        <v>426</v>
      </c>
      <c r="C50" s="251" t="s">
        <v>427</v>
      </c>
      <c r="D50" s="235" t="s">
        <v>365</v>
      </c>
      <c r="E50" s="236">
        <v>5.85</v>
      </c>
      <c r="F50" s="237"/>
      <c r="G50" s="238">
        <f>ROUND(E50*F50,2)</f>
        <v>0</v>
      </c>
      <c r="H50" s="237"/>
      <c r="I50" s="238">
        <f>ROUND(E50*H50,2)</f>
        <v>0</v>
      </c>
      <c r="J50" s="237"/>
      <c r="K50" s="238">
        <f>ROUND(E50*J50,2)</f>
        <v>0</v>
      </c>
      <c r="L50" s="238">
        <v>21</v>
      </c>
      <c r="M50" s="238">
        <f>G50*(1+L50/100)</f>
        <v>0</v>
      </c>
      <c r="N50" s="236">
        <v>1</v>
      </c>
      <c r="O50" s="236">
        <f>ROUND(E50*N50,2)</f>
        <v>5.85</v>
      </c>
      <c r="P50" s="236">
        <v>0</v>
      </c>
      <c r="Q50" s="236">
        <f>ROUND(E50*P50,2)</f>
        <v>0</v>
      </c>
      <c r="R50" s="238" t="s">
        <v>428</v>
      </c>
      <c r="S50" s="238" t="s">
        <v>272</v>
      </c>
      <c r="T50" s="239" t="s">
        <v>272</v>
      </c>
      <c r="U50" s="223">
        <v>0</v>
      </c>
      <c r="V50" s="223">
        <f>ROUND(E50*U50,2)</f>
        <v>0</v>
      </c>
      <c r="W50" s="223"/>
      <c r="X50" s="223" t="s">
        <v>423</v>
      </c>
      <c r="Y50" s="223" t="s">
        <v>241</v>
      </c>
      <c r="Z50" s="212"/>
      <c r="AA50" s="212"/>
      <c r="AB50" s="212"/>
      <c r="AC50" s="212"/>
      <c r="AD50" s="212"/>
      <c r="AE50" s="212"/>
      <c r="AF50" s="212"/>
      <c r="AG50" s="212" t="s">
        <v>424</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5">
      <c r="A51" s="219"/>
      <c r="B51" s="220"/>
      <c r="C51" s="260" t="s">
        <v>429</v>
      </c>
      <c r="D51" s="256"/>
      <c r="E51" s="257">
        <v>5.6</v>
      </c>
      <c r="F51" s="223"/>
      <c r="G51" s="223"/>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276</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5">
      <c r="A52" s="219"/>
      <c r="B52" s="220"/>
      <c r="C52" s="260" t="s">
        <v>430</v>
      </c>
      <c r="D52" s="256"/>
      <c r="E52" s="257">
        <v>0.25</v>
      </c>
      <c r="F52" s="223"/>
      <c r="G52" s="223"/>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276</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x14ac:dyDescent="0.25">
      <c r="A53" s="226" t="s">
        <v>233</v>
      </c>
      <c r="B53" s="227" t="s">
        <v>132</v>
      </c>
      <c r="C53" s="249" t="s">
        <v>133</v>
      </c>
      <c r="D53" s="228"/>
      <c r="E53" s="229"/>
      <c r="F53" s="230"/>
      <c r="G53" s="230">
        <f>SUMIF(AG54:AG66,"&lt;&gt;NOR",G54:G66)</f>
        <v>0</v>
      </c>
      <c r="H53" s="230"/>
      <c r="I53" s="230">
        <f>SUM(I54:I66)</f>
        <v>0</v>
      </c>
      <c r="J53" s="230"/>
      <c r="K53" s="230">
        <f>SUM(K54:K66)</f>
        <v>0</v>
      </c>
      <c r="L53" s="230"/>
      <c r="M53" s="230">
        <f>SUM(M54:M66)</f>
        <v>0</v>
      </c>
      <c r="N53" s="229"/>
      <c r="O53" s="229">
        <f>SUM(O54:O66)</f>
        <v>9.1000000000000014</v>
      </c>
      <c r="P53" s="229"/>
      <c r="Q53" s="229">
        <f>SUM(Q54:Q66)</f>
        <v>0</v>
      </c>
      <c r="R53" s="230"/>
      <c r="S53" s="230"/>
      <c r="T53" s="231"/>
      <c r="U53" s="225"/>
      <c r="V53" s="225">
        <f>SUM(V54:V66)</f>
        <v>3.18</v>
      </c>
      <c r="W53" s="225"/>
      <c r="X53" s="225"/>
      <c r="Y53" s="225"/>
      <c r="AG53" t="s">
        <v>234</v>
      </c>
    </row>
    <row r="54" spans="1:60" outlineLevel="1" x14ac:dyDescent="0.25">
      <c r="A54" s="233">
        <v>13</v>
      </c>
      <c r="B54" s="234" t="s">
        <v>431</v>
      </c>
      <c r="C54" s="251" t="s">
        <v>432</v>
      </c>
      <c r="D54" s="235" t="s">
        <v>270</v>
      </c>
      <c r="E54" s="236">
        <v>2.5499999999999998</v>
      </c>
      <c r="F54" s="237"/>
      <c r="G54" s="238">
        <f>ROUND(E54*F54,2)</f>
        <v>0</v>
      </c>
      <c r="H54" s="237"/>
      <c r="I54" s="238">
        <f>ROUND(E54*H54,2)</f>
        <v>0</v>
      </c>
      <c r="J54" s="237"/>
      <c r="K54" s="238">
        <f>ROUND(E54*J54,2)</f>
        <v>0</v>
      </c>
      <c r="L54" s="238">
        <v>21</v>
      </c>
      <c r="M54" s="238">
        <f>G54*(1+L54/100)</f>
        <v>0</v>
      </c>
      <c r="N54" s="236">
        <v>2.1</v>
      </c>
      <c r="O54" s="236">
        <f>ROUND(E54*N54,2)</f>
        <v>5.36</v>
      </c>
      <c r="P54" s="236">
        <v>0</v>
      </c>
      <c r="Q54" s="236">
        <f>ROUND(E54*P54,2)</f>
        <v>0</v>
      </c>
      <c r="R54" s="238" t="s">
        <v>433</v>
      </c>
      <c r="S54" s="238" t="s">
        <v>272</v>
      </c>
      <c r="T54" s="239" t="s">
        <v>272</v>
      </c>
      <c r="U54" s="223">
        <v>0.97</v>
      </c>
      <c r="V54" s="223">
        <f>ROUND(E54*U54,2)</f>
        <v>2.4700000000000002</v>
      </c>
      <c r="W54" s="223"/>
      <c r="X54" s="223" t="s">
        <v>240</v>
      </c>
      <c r="Y54" s="223" t="s">
        <v>241</v>
      </c>
      <c r="Z54" s="212"/>
      <c r="AA54" s="212"/>
      <c r="AB54" s="212"/>
      <c r="AC54" s="212"/>
      <c r="AD54" s="212"/>
      <c r="AE54" s="212"/>
      <c r="AF54" s="212"/>
      <c r="AG54" s="212" t="s">
        <v>242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5">
      <c r="A55" s="219"/>
      <c r="B55" s="220"/>
      <c r="C55" s="260" t="s">
        <v>388</v>
      </c>
      <c r="D55" s="256"/>
      <c r="E55" s="257"/>
      <c r="F55" s="223"/>
      <c r="G55" s="223"/>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276</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5">
      <c r="A56" s="219"/>
      <c r="B56" s="220"/>
      <c r="C56" s="260" t="s">
        <v>434</v>
      </c>
      <c r="D56" s="256"/>
      <c r="E56" s="257">
        <v>1.1000000000000001</v>
      </c>
      <c r="F56" s="223"/>
      <c r="G56" s="223"/>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276</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5">
      <c r="A57" s="219"/>
      <c r="B57" s="220"/>
      <c r="C57" s="260" t="s">
        <v>435</v>
      </c>
      <c r="D57" s="256"/>
      <c r="E57" s="257"/>
      <c r="F57" s="223"/>
      <c r="G57" s="223"/>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276</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5">
      <c r="A58" s="219"/>
      <c r="B58" s="220"/>
      <c r="C58" s="260" t="s">
        <v>436</v>
      </c>
      <c r="D58" s="256"/>
      <c r="E58" s="257">
        <v>0.1</v>
      </c>
      <c r="F58" s="223"/>
      <c r="G58" s="223"/>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276</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5">
      <c r="A59" s="219"/>
      <c r="B59" s="220"/>
      <c r="C59" s="260" t="s">
        <v>437</v>
      </c>
      <c r="D59" s="256"/>
      <c r="E59" s="257"/>
      <c r="F59" s="223"/>
      <c r="G59" s="223"/>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276</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5">
      <c r="A60" s="219"/>
      <c r="B60" s="220"/>
      <c r="C60" s="260" t="s">
        <v>438</v>
      </c>
      <c r="D60" s="256"/>
      <c r="E60" s="257">
        <v>1.35</v>
      </c>
      <c r="F60" s="223"/>
      <c r="G60" s="223"/>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276</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33">
        <v>14</v>
      </c>
      <c r="B61" s="234" t="s">
        <v>439</v>
      </c>
      <c r="C61" s="251" t="s">
        <v>440</v>
      </c>
      <c r="D61" s="235" t="s">
        <v>270</v>
      </c>
      <c r="E61" s="236">
        <v>1.4796800000000001</v>
      </c>
      <c r="F61" s="237"/>
      <c r="G61" s="238">
        <f>ROUND(E61*F61,2)</f>
        <v>0</v>
      </c>
      <c r="H61" s="237"/>
      <c r="I61" s="238">
        <f>ROUND(E61*H61,2)</f>
        <v>0</v>
      </c>
      <c r="J61" s="237"/>
      <c r="K61" s="238">
        <f>ROUND(E61*J61,2)</f>
        <v>0</v>
      </c>
      <c r="L61" s="238">
        <v>21</v>
      </c>
      <c r="M61" s="238">
        <f>G61*(1+L61/100)</f>
        <v>0</v>
      </c>
      <c r="N61" s="236">
        <v>2.5249999999999999</v>
      </c>
      <c r="O61" s="236">
        <f>ROUND(E61*N61,2)</f>
        <v>3.74</v>
      </c>
      <c r="P61" s="236">
        <v>0</v>
      </c>
      <c r="Q61" s="236">
        <f>ROUND(E61*P61,2)</f>
        <v>0</v>
      </c>
      <c r="R61" s="238" t="s">
        <v>441</v>
      </c>
      <c r="S61" s="238" t="s">
        <v>272</v>
      </c>
      <c r="T61" s="239" t="s">
        <v>272</v>
      </c>
      <c r="U61" s="223">
        <v>0.48</v>
      </c>
      <c r="V61" s="223">
        <f>ROUND(E61*U61,2)</f>
        <v>0.71</v>
      </c>
      <c r="W61" s="223"/>
      <c r="X61" s="223" t="s">
        <v>240</v>
      </c>
      <c r="Y61" s="223" t="s">
        <v>241</v>
      </c>
      <c r="Z61" s="212"/>
      <c r="AA61" s="212"/>
      <c r="AB61" s="212"/>
      <c r="AC61" s="212"/>
      <c r="AD61" s="212"/>
      <c r="AE61" s="212"/>
      <c r="AF61" s="212"/>
      <c r="AG61" s="212" t="s">
        <v>242</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5">
      <c r="A62" s="219"/>
      <c r="B62" s="220"/>
      <c r="C62" s="260" t="s">
        <v>442</v>
      </c>
      <c r="D62" s="256"/>
      <c r="E62" s="257"/>
      <c r="F62" s="223"/>
      <c r="G62" s="223"/>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276</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5">
      <c r="A63" s="219"/>
      <c r="B63" s="220"/>
      <c r="C63" s="260" t="s">
        <v>332</v>
      </c>
      <c r="D63" s="256"/>
      <c r="E63" s="257">
        <v>0.5</v>
      </c>
      <c r="F63" s="223"/>
      <c r="G63" s="223"/>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276</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5">
      <c r="A64" s="219"/>
      <c r="B64" s="220"/>
      <c r="C64" s="260" t="s">
        <v>391</v>
      </c>
      <c r="D64" s="256"/>
      <c r="E64" s="257"/>
      <c r="F64" s="223"/>
      <c r="G64" s="223"/>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276</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5">
      <c r="A65" s="219"/>
      <c r="B65" s="220"/>
      <c r="C65" s="260" t="s">
        <v>392</v>
      </c>
      <c r="D65" s="256"/>
      <c r="E65" s="257">
        <v>0.50868000000000002</v>
      </c>
      <c r="F65" s="223"/>
      <c r="G65" s="223"/>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276</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5">
      <c r="A66" s="219"/>
      <c r="B66" s="220"/>
      <c r="C66" s="260" t="s">
        <v>393</v>
      </c>
      <c r="D66" s="256"/>
      <c r="E66" s="257">
        <v>0.47099999999999997</v>
      </c>
      <c r="F66" s="223"/>
      <c r="G66" s="223"/>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276</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x14ac:dyDescent="0.25">
      <c r="A67" s="226" t="s">
        <v>233</v>
      </c>
      <c r="B67" s="227" t="s">
        <v>134</v>
      </c>
      <c r="C67" s="249" t="s">
        <v>135</v>
      </c>
      <c r="D67" s="228"/>
      <c r="E67" s="229"/>
      <c r="F67" s="230"/>
      <c r="G67" s="230">
        <f>SUMIF(AG68:AG82,"&lt;&gt;NOR",G68:G82)</f>
        <v>0</v>
      </c>
      <c r="H67" s="230"/>
      <c r="I67" s="230">
        <f>SUM(I68:I82)</f>
        <v>0</v>
      </c>
      <c r="J67" s="230"/>
      <c r="K67" s="230">
        <f>SUM(K68:K82)</f>
        <v>0</v>
      </c>
      <c r="L67" s="230"/>
      <c r="M67" s="230">
        <f>SUM(M68:M82)</f>
        <v>0</v>
      </c>
      <c r="N67" s="229"/>
      <c r="O67" s="229">
        <f>SUM(O68:O82)</f>
        <v>0.05</v>
      </c>
      <c r="P67" s="229"/>
      <c r="Q67" s="229">
        <f>SUM(Q68:Q82)</f>
        <v>0</v>
      </c>
      <c r="R67" s="230"/>
      <c r="S67" s="230"/>
      <c r="T67" s="231"/>
      <c r="U67" s="225"/>
      <c r="V67" s="225">
        <f>SUM(V68:V82)</f>
        <v>3.66</v>
      </c>
      <c r="W67" s="225"/>
      <c r="X67" s="225"/>
      <c r="Y67" s="225"/>
      <c r="AG67" t="s">
        <v>234</v>
      </c>
    </row>
    <row r="68" spans="1:60" outlineLevel="1" x14ac:dyDescent="0.25">
      <c r="A68" s="233">
        <v>15</v>
      </c>
      <c r="B68" s="234" t="s">
        <v>443</v>
      </c>
      <c r="C68" s="251" t="s">
        <v>444</v>
      </c>
      <c r="D68" s="235" t="s">
        <v>280</v>
      </c>
      <c r="E68" s="236">
        <v>121.9</v>
      </c>
      <c r="F68" s="237"/>
      <c r="G68" s="238">
        <f>ROUND(E68*F68,2)</f>
        <v>0</v>
      </c>
      <c r="H68" s="237"/>
      <c r="I68" s="238">
        <f>ROUND(E68*H68,2)</f>
        <v>0</v>
      </c>
      <c r="J68" s="237"/>
      <c r="K68" s="238">
        <f>ROUND(E68*J68,2)</f>
        <v>0</v>
      </c>
      <c r="L68" s="238">
        <v>21</v>
      </c>
      <c r="M68" s="238">
        <f>G68*(1+L68/100)</f>
        <v>0</v>
      </c>
      <c r="N68" s="236">
        <v>3.0000000000000001E-5</v>
      </c>
      <c r="O68" s="236">
        <f>ROUND(E68*N68,2)</f>
        <v>0</v>
      </c>
      <c r="P68" s="236">
        <v>0</v>
      </c>
      <c r="Q68" s="236">
        <f>ROUND(E68*P68,2)</f>
        <v>0</v>
      </c>
      <c r="R68" s="238" t="s">
        <v>433</v>
      </c>
      <c r="S68" s="238" t="s">
        <v>272</v>
      </c>
      <c r="T68" s="239" t="s">
        <v>272</v>
      </c>
      <c r="U68" s="223">
        <v>0.03</v>
      </c>
      <c r="V68" s="223">
        <f>ROUND(E68*U68,2)</f>
        <v>3.66</v>
      </c>
      <c r="W68" s="223"/>
      <c r="X68" s="223" t="s">
        <v>240</v>
      </c>
      <c r="Y68" s="223" t="s">
        <v>241</v>
      </c>
      <c r="Z68" s="212"/>
      <c r="AA68" s="212"/>
      <c r="AB68" s="212"/>
      <c r="AC68" s="212"/>
      <c r="AD68" s="212"/>
      <c r="AE68" s="212"/>
      <c r="AF68" s="212"/>
      <c r="AG68" s="212" t="s">
        <v>242</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5">
      <c r="A69" s="219"/>
      <c r="B69" s="220"/>
      <c r="C69" s="260" t="s">
        <v>388</v>
      </c>
      <c r="D69" s="256"/>
      <c r="E69" s="257"/>
      <c r="F69" s="223"/>
      <c r="G69" s="223"/>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276</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5">
      <c r="A70" s="219"/>
      <c r="B70" s="220"/>
      <c r="C70" s="260" t="s">
        <v>445</v>
      </c>
      <c r="D70" s="256"/>
      <c r="E70" s="257">
        <v>18.5</v>
      </c>
      <c r="F70" s="223"/>
      <c r="G70" s="223"/>
      <c r="H70" s="223"/>
      <c r="I70" s="223"/>
      <c r="J70" s="223"/>
      <c r="K70" s="223"/>
      <c r="L70" s="223"/>
      <c r="M70" s="223"/>
      <c r="N70" s="222"/>
      <c r="O70" s="222"/>
      <c r="P70" s="222"/>
      <c r="Q70" s="222"/>
      <c r="R70" s="223"/>
      <c r="S70" s="223"/>
      <c r="T70" s="223"/>
      <c r="U70" s="223"/>
      <c r="V70" s="223"/>
      <c r="W70" s="223"/>
      <c r="X70" s="223"/>
      <c r="Y70" s="223"/>
      <c r="Z70" s="212"/>
      <c r="AA70" s="212"/>
      <c r="AB70" s="212"/>
      <c r="AC70" s="212"/>
      <c r="AD70" s="212"/>
      <c r="AE70" s="212"/>
      <c r="AF70" s="212"/>
      <c r="AG70" s="212" t="s">
        <v>276</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5">
      <c r="A71" s="219"/>
      <c r="B71" s="220"/>
      <c r="C71" s="260" t="s">
        <v>414</v>
      </c>
      <c r="D71" s="256"/>
      <c r="E71" s="257"/>
      <c r="F71" s="223"/>
      <c r="G71" s="223"/>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276</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5">
      <c r="A72" s="219"/>
      <c r="B72" s="220"/>
      <c r="C72" s="260" t="s">
        <v>415</v>
      </c>
      <c r="D72" s="256"/>
      <c r="E72" s="257">
        <v>61.6</v>
      </c>
      <c r="F72" s="223"/>
      <c r="G72" s="223"/>
      <c r="H72" s="223"/>
      <c r="I72" s="223"/>
      <c r="J72" s="223"/>
      <c r="K72" s="223"/>
      <c r="L72" s="223"/>
      <c r="M72" s="223"/>
      <c r="N72" s="222"/>
      <c r="O72" s="222"/>
      <c r="P72" s="222"/>
      <c r="Q72" s="222"/>
      <c r="R72" s="223"/>
      <c r="S72" s="223"/>
      <c r="T72" s="223"/>
      <c r="U72" s="223"/>
      <c r="V72" s="223"/>
      <c r="W72" s="223"/>
      <c r="X72" s="223"/>
      <c r="Y72" s="223"/>
      <c r="Z72" s="212"/>
      <c r="AA72" s="212"/>
      <c r="AB72" s="212"/>
      <c r="AC72" s="212"/>
      <c r="AD72" s="212"/>
      <c r="AE72" s="212"/>
      <c r="AF72" s="212"/>
      <c r="AG72" s="212" t="s">
        <v>276</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5">
      <c r="A73" s="219"/>
      <c r="B73" s="220"/>
      <c r="C73" s="260" t="s">
        <v>446</v>
      </c>
      <c r="D73" s="256"/>
      <c r="E73" s="257"/>
      <c r="F73" s="223"/>
      <c r="G73" s="223"/>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276</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5">
      <c r="A74" s="219"/>
      <c r="B74" s="220"/>
      <c r="C74" s="260" t="s">
        <v>447</v>
      </c>
      <c r="D74" s="256"/>
      <c r="E74" s="257">
        <v>32.450000000000003</v>
      </c>
      <c r="F74" s="223"/>
      <c r="G74" s="223"/>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276</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5">
      <c r="A75" s="219"/>
      <c r="B75" s="220"/>
      <c r="C75" s="260" t="s">
        <v>448</v>
      </c>
      <c r="D75" s="256"/>
      <c r="E75" s="257"/>
      <c r="F75" s="223"/>
      <c r="G75" s="223"/>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276</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5">
      <c r="A76" s="219"/>
      <c r="B76" s="220"/>
      <c r="C76" s="260" t="s">
        <v>449</v>
      </c>
      <c r="D76" s="256"/>
      <c r="E76" s="257">
        <v>9.35</v>
      </c>
      <c r="F76" s="223"/>
      <c r="G76" s="223"/>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276</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0.399999999999999" outlineLevel="1" x14ac:dyDescent="0.25">
      <c r="A77" s="233">
        <v>16</v>
      </c>
      <c r="B77" s="234" t="s">
        <v>450</v>
      </c>
      <c r="C77" s="251" t="s">
        <v>451</v>
      </c>
      <c r="D77" s="235" t="s">
        <v>280</v>
      </c>
      <c r="E77" s="236">
        <v>124.08</v>
      </c>
      <c r="F77" s="237"/>
      <c r="G77" s="238">
        <f>ROUND(E77*F77,2)</f>
        <v>0</v>
      </c>
      <c r="H77" s="237"/>
      <c r="I77" s="238">
        <f>ROUND(E77*H77,2)</f>
        <v>0</v>
      </c>
      <c r="J77" s="237"/>
      <c r="K77" s="238">
        <f>ROUND(E77*J77,2)</f>
        <v>0</v>
      </c>
      <c r="L77" s="238">
        <v>21</v>
      </c>
      <c r="M77" s="238">
        <f>G77*(1+L77/100)</f>
        <v>0</v>
      </c>
      <c r="N77" s="236">
        <v>2.9999999999999997E-4</v>
      </c>
      <c r="O77" s="236">
        <f>ROUND(E77*N77,2)</f>
        <v>0.04</v>
      </c>
      <c r="P77" s="236">
        <v>0</v>
      </c>
      <c r="Q77" s="236">
        <f>ROUND(E77*P77,2)</f>
        <v>0</v>
      </c>
      <c r="R77" s="238" t="s">
        <v>428</v>
      </c>
      <c r="S77" s="238" t="s">
        <v>272</v>
      </c>
      <c r="T77" s="239" t="s">
        <v>272</v>
      </c>
      <c r="U77" s="223">
        <v>0</v>
      </c>
      <c r="V77" s="223">
        <f>ROUND(E77*U77,2)</f>
        <v>0</v>
      </c>
      <c r="W77" s="223"/>
      <c r="X77" s="223" t="s">
        <v>423</v>
      </c>
      <c r="Y77" s="223" t="s">
        <v>241</v>
      </c>
      <c r="Z77" s="212"/>
      <c r="AA77" s="212"/>
      <c r="AB77" s="212"/>
      <c r="AC77" s="212"/>
      <c r="AD77" s="212"/>
      <c r="AE77" s="212"/>
      <c r="AF77" s="212"/>
      <c r="AG77" s="212" t="s">
        <v>424</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5">
      <c r="A78" s="219"/>
      <c r="B78" s="220"/>
      <c r="C78" s="260" t="s">
        <v>452</v>
      </c>
      <c r="D78" s="256"/>
      <c r="E78" s="257">
        <v>73.92</v>
      </c>
      <c r="F78" s="223"/>
      <c r="G78" s="223"/>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276</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5">
      <c r="A79" s="219"/>
      <c r="B79" s="220"/>
      <c r="C79" s="260" t="s">
        <v>453</v>
      </c>
      <c r="D79" s="256"/>
      <c r="E79" s="257">
        <v>38.94</v>
      </c>
      <c r="F79" s="223"/>
      <c r="G79" s="223"/>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276</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5">
      <c r="A80" s="219"/>
      <c r="B80" s="220"/>
      <c r="C80" s="260" t="s">
        <v>454</v>
      </c>
      <c r="D80" s="256"/>
      <c r="E80" s="257">
        <v>11.22</v>
      </c>
      <c r="F80" s="223"/>
      <c r="G80" s="223"/>
      <c r="H80" s="223"/>
      <c r="I80" s="223"/>
      <c r="J80" s="223"/>
      <c r="K80" s="223"/>
      <c r="L80" s="223"/>
      <c r="M80" s="223"/>
      <c r="N80" s="222"/>
      <c r="O80" s="222"/>
      <c r="P80" s="222"/>
      <c r="Q80" s="222"/>
      <c r="R80" s="223"/>
      <c r="S80" s="223"/>
      <c r="T80" s="223"/>
      <c r="U80" s="223"/>
      <c r="V80" s="223"/>
      <c r="W80" s="223"/>
      <c r="X80" s="223"/>
      <c r="Y80" s="223"/>
      <c r="Z80" s="212"/>
      <c r="AA80" s="212"/>
      <c r="AB80" s="212"/>
      <c r="AC80" s="212"/>
      <c r="AD80" s="212"/>
      <c r="AE80" s="212"/>
      <c r="AF80" s="212"/>
      <c r="AG80" s="212" t="s">
        <v>276</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0.399999999999999" outlineLevel="1" x14ac:dyDescent="0.25">
      <c r="A81" s="233">
        <v>17</v>
      </c>
      <c r="B81" s="234" t="s">
        <v>455</v>
      </c>
      <c r="C81" s="251" t="s">
        <v>456</v>
      </c>
      <c r="D81" s="235" t="s">
        <v>280</v>
      </c>
      <c r="E81" s="236">
        <v>22.2</v>
      </c>
      <c r="F81" s="237"/>
      <c r="G81" s="238">
        <f>ROUND(E81*F81,2)</f>
        <v>0</v>
      </c>
      <c r="H81" s="237"/>
      <c r="I81" s="238">
        <f>ROUND(E81*H81,2)</f>
        <v>0</v>
      </c>
      <c r="J81" s="237"/>
      <c r="K81" s="238">
        <f>ROUND(E81*J81,2)</f>
        <v>0</v>
      </c>
      <c r="L81" s="238">
        <v>21</v>
      </c>
      <c r="M81" s="238">
        <f>G81*(1+L81/100)</f>
        <v>0</v>
      </c>
      <c r="N81" s="236">
        <v>5.0000000000000001E-4</v>
      </c>
      <c r="O81" s="236">
        <f>ROUND(E81*N81,2)</f>
        <v>0.01</v>
      </c>
      <c r="P81" s="236">
        <v>0</v>
      </c>
      <c r="Q81" s="236">
        <f>ROUND(E81*P81,2)</f>
        <v>0</v>
      </c>
      <c r="R81" s="238" t="s">
        <v>428</v>
      </c>
      <c r="S81" s="238" t="s">
        <v>272</v>
      </c>
      <c r="T81" s="239" t="s">
        <v>272</v>
      </c>
      <c r="U81" s="223">
        <v>0</v>
      </c>
      <c r="V81" s="223">
        <f>ROUND(E81*U81,2)</f>
        <v>0</v>
      </c>
      <c r="W81" s="223"/>
      <c r="X81" s="223" t="s">
        <v>423</v>
      </c>
      <c r="Y81" s="223" t="s">
        <v>241</v>
      </c>
      <c r="Z81" s="212"/>
      <c r="AA81" s="212"/>
      <c r="AB81" s="212"/>
      <c r="AC81" s="212"/>
      <c r="AD81" s="212"/>
      <c r="AE81" s="212"/>
      <c r="AF81" s="212"/>
      <c r="AG81" s="212" t="s">
        <v>424</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5">
      <c r="A82" s="219"/>
      <c r="B82" s="220"/>
      <c r="C82" s="260" t="s">
        <v>457</v>
      </c>
      <c r="D82" s="256"/>
      <c r="E82" s="257">
        <v>22.2</v>
      </c>
      <c r="F82" s="223"/>
      <c r="G82" s="223"/>
      <c r="H82" s="223"/>
      <c r="I82" s="223"/>
      <c r="J82" s="223"/>
      <c r="K82" s="223"/>
      <c r="L82" s="223"/>
      <c r="M82" s="223"/>
      <c r="N82" s="222"/>
      <c r="O82" s="222"/>
      <c r="P82" s="222"/>
      <c r="Q82" s="222"/>
      <c r="R82" s="223"/>
      <c r="S82" s="223"/>
      <c r="T82" s="223"/>
      <c r="U82" s="223"/>
      <c r="V82" s="223"/>
      <c r="W82" s="223"/>
      <c r="X82" s="223"/>
      <c r="Y82" s="223"/>
      <c r="Z82" s="212"/>
      <c r="AA82" s="212"/>
      <c r="AB82" s="212"/>
      <c r="AC82" s="212"/>
      <c r="AD82" s="212"/>
      <c r="AE82" s="212"/>
      <c r="AF82" s="212"/>
      <c r="AG82" s="212" t="s">
        <v>276</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x14ac:dyDescent="0.25">
      <c r="A83" s="226" t="s">
        <v>233</v>
      </c>
      <c r="B83" s="227" t="s">
        <v>136</v>
      </c>
      <c r="C83" s="249" t="s">
        <v>137</v>
      </c>
      <c r="D83" s="228"/>
      <c r="E83" s="229"/>
      <c r="F83" s="230"/>
      <c r="G83" s="230">
        <f>SUMIF(AG84:AG88,"&lt;&gt;NOR",G84:G88)</f>
        <v>0</v>
      </c>
      <c r="H83" s="230"/>
      <c r="I83" s="230">
        <f>SUM(I84:I88)</f>
        <v>0</v>
      </c>
      <c r="J83" s="230"/>
      <c r="K83" s="230">
        <f>SUM(K84:K88)</f>
        <v>0</v>
      </c>
      <c r="L83" s="230"/>
      <c r="M83" s="230">
        <f>SUM(M84:M88)</f>
        <v>0</v>
      </c>
      <c r="N83" s="229"/>
      <c r="O83" s="229">
        <f>SUM(O84:O88)</f>
        <v>2.0499999999999998</v>
      </c>
      <c r="P83" s="229"/>
      <c r="Q83" s="229">
        <f>SUM(Q84:Q88)</f>
        <v>0</v>
      </c>
      <c r="R83" s="230"/>
      <c r="S83" s="230"/>
      <c r="T83" s="231"/>
      <c r="U83" s="225"/>
      <c r="V83" s="225">
        <f>SUM(V84:V88)</f>
        <v>8.32</v>
      </c>
      <c r="W83" s="225"/>
      <c r="X83" s="225"/>
      <c r="Y83" s="225"/>
      <c r="AG83" t="s">
        <v>234</v>
      </c>
    </row>
    <row r="84" spans="1:60" ht="20.399999999999999" outlineLevel="1" x14ac:dyDescent="0.25">
      <c r="A84" s="233">
        <v>18</v>
      </c>
      <c r="B84" s="234" t="s">
        <v>458</v>
      </c>
      <c r="C84" s="251" t="s">
        <v>459</v>
      </c>
      <c r="D84" s="235" t="s">
        <v>324</v>
      </c>
      <c r="E84" s="236">
        <v>16</v>
      </c>
      <c r="F84" s="237"/>
      <c r="G84" s="238">
        <f>ROUND(E84*F84,2)</f>
        <v>0</v>
      </c>
      <c r="H84" s="237"/>
      <c r="I84" s="238">
        <f>ROUND(E84*H84,2)</f>
        <v>0</v>
      </c>
      <c r="J84" s="237"/>
      <c r="K84" s="238">
        <f>ROUND(E84*J84,2)</f>
        <v>0</v>
      </c>
      <c r="L84" s="238">
        <v>21</v>
      </c>
      <c r="M84" s="238">
        <f>G84*(1+L84/100)</f>
        <v>0</v>
      </c>
      <c r="N84" s="236">
        <v>0.125</v>
      </c>
      <c r="O84" s="236">
        <f>ROUND(E84*N84,2)</f>
        <v>2</v>
      </c>
      <c r="P84" s="236">
        <v>0</v>
      </c>
      <c r="Q84" s="236">
        <f>ROUND(E84*P84,2)</f>
        <v>0</v>
      </c>
      <c r="R84" s="238" t="s">
        <v>460</v>
      </c>
      <c r="S84" s="238" t="s">
        <v>272</v>
      </c>
      <c r="T84" s="239" t="s">
        <v>272</v>
      </c>
      <c r="U84" s="223">
        <v>0.52</v>
      </c>
      <c r="V84" s="223">
        <f>ROUND(E84*U84,2)</f>
        <v>8.32</v>
      </c>
      <c r="W84" s="223"/>
      <c r="X84" s="223" t="s">
        <v>240</v>
      </c>
      <c r="Y84" s="223" t="s">
        <v>241</v>
      </c>
      <c r="Z84" s="212"/>
      <c r="AA84" s="212"/>
      <c r="AB84" s="212"/>
      <c r="AC84" s="212"/>
      <c r="AD84" s="212"/>
      <c r="AE84" s="212"/>
      <c r="AF84" s="212"/>
      <c r="AG84" s="212" t="s">
        <v>242</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5">
      <c r="A85" s="219"/>
      <c r="B85" s="220"/>
      <c r="C85" s="259" t="s">
        <v>461</v>
      </c>
      <c r="D85" s="258"/>
      <c r="E85" s="258"/>
      <c r="F85" s="258"/>
      <c r="G85" s="258"/>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274</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5">
      <c r="A86" s="219"/>
      <c r="B86" s="220"/>
      <c r="C86" s="264" t="s">
        <v>462</v>
      </c>
      <c r="D86" s="261"/>
      <c r="E86" s="261"/>
      <c r="F86" s="261"/>
      <c r="G86" s="261"/>
      <c r="H86" s="223"/>
      <c r="I86" s="223"/>
      <c r="J86" s="223"/>
      <c r="K86" s="223"/>
      <c r="L86" s="223"/>
      <c r="M86" s="223"/>
      <c r="N86" s="222"/>
      <c r="O86" s="222"/>
      <c r="P86" s="222"/>
      <c r="Q86" s="222"/>
      <c r="R86" s="223"/>
      <c r="S86" s="223"/>
      <c r="T86" s="223"/>
      <c r="U86" s="223"/>
      <c r="V86" s="223"/>
      <c r="W86" s="223"/>
      <c r="X86" s="223"/>
      <c r="Y86" s="223"/>
      <c r="Z86" s="212"/>
      <c r="AA86" s="212"/>
      <c r="AB86" s="212"/>
      <c r="AC86" s="212"/>
      <c r="AD86" s="212"/>
      <c r="AE86" s="212"/>
      <c r="AF86" s="212"/>
      <c r="AG86" s="212" t="s">
        <v>246</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30.6" outlineLevel="1" x14ac:dyDescent="0.25">
      <c r="A87" s="240">
        <v>19</v>
      </c>
      <c r="B87" s="241" t="s">
        <v>463</v>
      </c>
      <c r="C87" s="250" t="s">
        <v>464</v>
      </c>
      <c r="D87" s="242" t="s">
        <v>324</v>
      </c>
      <c r="E87" s="243">
        <v>4.04</v>
      </c>
      <c r="F87" s="244"/>
      <c r="G87" s="245">
        <f>ROUND(E87*F87,2)</f>
        <v>0</v>
      </c>
      <c r="H87" s="244"/>
      <c r="I87" s="245">
        <f>ROUND(E87*H87,2)</f>
        <v>0</v>
      </c>
      <c r="J87" s="244"/>
      <c r="K87" s="245">
        <f>ROUND(E87*J87,2)</f>
        <v>0</v>
      </c>
      <c r="L87" s="245">
        <v>21</v>
      </c>
      <c r="M87" s="245">
        <f>G87*(1+L87/100)</f>
        <v>0</v>
      </c>
      <c r="N87" s="243">
        <v>2.0999999999999999E-3</v>
      </c>
      <c r="O87" s="243">
        <f>ROUND(E87*N87,2)</f>
        <v>0.01</v>
      </c>
      <c r="P87" s="243">
        <v>0</v>
      </c>
      <c r="Q87" s="243">
        <f>ROUND(E87*P87,2)</f>
        <v>0</v>
      </c>
      <c r="R87" s="245" t="s">
        <v>428</v>
      </c>
      <c r="S87" s="245" t="s">
        <v>272</v>
      </c>
      <c r="T87" s="246" t="s">
        <v>272</v>
      </c>
      <c r="U87" s="223">
        <v>0</v>
      </c>
      <c r="V87" s="223">
        <f>ROUND(E87*U87,2)</f>
        <v>0</v>
      </c>
      <c r="W87" s="223"/>
      <c r="X87" s="223" t="s">
        <v>423</v>
      </c>
      <c r="Y87" s="223" t="s">
        <v>241</v>
      </c>
      <c r="Z87" s="212"/>
      <c r="AA87" s="212"/>
      <c r="AB87" s="212"/>
      <c r="AC87" s="212"/>
      <c r="AD87" s="212"/>
      <c r="AE87" s="212"/>
      <c r="AF87" s="212"/>
      <c r="AG87" s="212" t="s">
        <v>424</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30.6" outlineLevel="1" x14ac:dyDescent="0.25">
      <c r="A88" s="240">
        <v>20</v>
      </c>
      <c r="B88" s="241" t="s">
        <v>465</v>
      </c>
      <c r="C88" s="250" t="s">
        <v>466</v>
      </c>
      <c r="D88" s="242" t="s">
        <v>324</v>
      </c>
      <c r="E88" s="243">
        <v>12.12</v>
      </c>
      <c r="F88" s="244"/>
      <c r="G88" s="245">
        <f>ROUND(E88*F88,2)</f>
        <v>0</v>
      </c>
      <c r="H88" s="244"/>
      <c r="I88" s="245">
        <f>ROUND(E88*H88,2)</f>
        <v>0</v>
      </c>
      <c r="J88" s="244"/>
      <c r="K88" s="245">
        <f>ROUND(E88*J88,2)</f>
        <v>0</v>
      </c>
      <c r="L88" s="245">
        <v>21</v>
      </c>
      <c r="M88" s="245">
        <f>G88*(1+L88/100)</f>
        <v>0</v>
      </c>
      <c r="N88" s="243">
        <v>3.5999999999999999E-3</v>
      </c>
      <c r="O88" s="243">
        <f>ROUND(E88*N88,2)</f>
        <v>0.04</v>
      </c>
      <c r="P88" s="243">
        <v>0</v>
      </c>
      <c r="Q88" s="243">
        <f>ROUND(E88*P88,2)</f>
        <v>0</v>
      </c>
      <c r="R88" s="245" t="s">
        <v>428</v>
      </c>
      <c r="S88" s="245" t="s">
        <v>272</v>
      </c>
      <c r="T88" s="246" t="s">
        <v>239</v>
      </c>
      <c r="U88" s="223">
        <v>0</v>
      </c>
      <c r="V88" s="223">
        <f>ROUND(E88*U88,2)</f>
        <v>0</v>
      </c>
      <c r="W88" s="223"/>
      <c r="X88" s="223" t="s">
        <v>423</v>
      </c>
      <c r="Y88" s="223" t="s">
        <v>241</v>
      </c>
      <c r="Z88" s="212"/>
      <c r="AA88" s="212"/>
      <c r="AB88" s="212"/>
      <c r="AC88" s="212"/>
      <c r="AD88" s="212"/>
      <c r="AE88" s="212"/>
      <c r="AF88" s="212"/>
      <c r="AG88" s="212" t="s">
        <v>424</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x14ac:dyDescent="0.25">
      <c r="A89" s="226" t="s">
        <v>233</v>
      </c>
      <c r="B89" s="227" t="s">
        <v>138</v>
      </c>
      <c r="C89" s="249" t="s">
        <v>139</v>
      </c>
      <c r="D89" s="228"/>
      <c r="E89" s="229"/>
      <c r="F89" s="230"/>
      <c r="G89" s="230">
        <f>SUMIF(AG90:AG102,"&lt;&gt;NOR",G90:G102)</f>
        <v>0</v>
      </c>
      <c r="H89" s="230"/>
      <c r="I89" s="230">
        <f>SUM(I90:I102)</f>
        <v>0</v>
      </c>
      <c r="J89" s="230"/>
      <c r="K89" s="230">
        <f>SUM(K90:K102)</f>
        <v>0</v>
      </c>
      <c r="L89" s="230"/>
      <c r="M89" s="230">
        <f>SUM(M90:M102)</f>
        <v>0</v>
      </c>
      <c r="N89" s="229"/>
      <c r="O89" s="229">
        <f>SUM(O90:O102)</f>
        <v>13.13</v>
      </c>
      <c r="P89" s="229"/>
      <c r="Q89" s="229">
        <f>SUM(Q90:Q102)</f>
        <v>0</v>
      </c>
      <c r="R89" s="230"/>
      <c r="S89" s="230"/>
      <c r="T89" s="231"/>
      <c r="U89" s="225"/>
      <c r="V89" s="225">
        <f>SUM(V90:V102)</f>
        <v>39.779999999999994</v>
      </c>
      <c r="W89" s="225"/>
      <c r="X89" s="225"/>
      <c r="Y89" s="225"/>
      <c r="AG89" t="s">
        <v>234</v>
      </c>
    </row>
    <row r="90" spans="1:60" ht="20.399999999999999" outlineLevel="1" x14ac:dyDescent="0.25">
      <c r="A90" s="233">
        <v>21</v>
      </c>
      <c r="B90" s="234" t="s">
        <v>467</v>
      </c>
      <c r="C90" s="251" t="s">
        <v>468</v>
      </c>
      <c r="D90" s="235" t="s">
        <v>270</v>
      </c>
      <c r="E90" s="236">
        <v>4.5</v>
      </c>
      <c r="F90" s="237"/>
      <c r="G90" s="238">
        <f>ROUND(E90*F90,2)</f>
        <v>0</v>
      </c>
      <c r="H90" s="237"/>
      <c r="I90" s="238">
        <f>ROUND(E90*H90,2)</f>
        <v>0</v>
      </c>
      <c r="J90" s="237"/>
      <c r="K90" s="238">
        <f>ROUND(E90*J90,2)</f>
        <v>0</v>
      </c>
      <c r="L90" s="238">
        <v>21</v>
      </c>
      <c r="M90" s="238">
        <f>G90*(1+L90/100)</f>
        <v>0</v>
      </c>
      <c r="N90" s="236">
        <v>2.5301300000000002</v>
      </c>
      <c r="O90" s="236">
        <f>ROUND(E90*N90,2)</f>
        <v>11.39</v>
      </c>
      <c r="P90" s="236">
        <v>0</v>
      </c>
      <c r="Q90" s="236">
        <f>ROUND(E90*P90,2)</f>
        <v>0</v>
      </c>
      <c r="R90" s="238" t="s">
        <v>441</v>
      </c>
      <c r="S90" s="238" t="s">
        <v>272</v>
      </c>
      <c r="T90" s="239" t="s">
        <v>272</v>
      </c>
      <c r="U90" s="223">
        <v>1.21</v>
      </c>
      <c r="V90" s="223">
        <f>ROUND(E90*U90,2)</f>
        <v>5.45</v>
      </c>
      <c r="W90" s="223"/>
      <c r="X90" s="223" t="s">
        <v>240</v>
      </c>
      <c r="Y90" s="223" t="s">
        <v>241</v>
      </c>
      <c r="Z90" s="212"/>
      <c r="AA90" s="212"/>
      <c r="AB90" s="212"/>
      <c r="AC90" s="212"/>
      <c r="AD90" s="212"/>
      <c r="AE90" s="212"/>
      <c r="AF90" s="212"/>
      <c r="AG90" s="212" t="s">
        <v>242</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1" outlineLevel="2" x14ac:dyDescent="0.25">
      <c r="A91" s="219"/>
      <c r="B91" s="220"/>
      <c r="C91" s="259" t="s">
        <v>469</v>
      </c>
      <c r="D91" s="258"/>
      <c r="E91" s="258"/>
      <c r="F91" s="258"/>
      <c r="G91" s="258"/>
      <c r="H91" s="223"/>
      <c r="I91" s="223"/>
      <c r="J91" s="223"/>
      <c r="K91" s="223"/>
      <c r="L91" s="223"/>
      <c r="M91" s="223"/>
      <c r="N91" s="222"/>
      <c r="O91" s="222"/>
      <c r="P91" s="222"/>
      <c r="Q91" s="222"/>
      <c r="R91" s="223"/>
      <c r="S91" s="223"/>
      <c r="T91" s="223"/>
      <c r="U91" s="223"/>
      <c r="V91" s="223"/>
      <c r="W91" s="223"/>
      <c r="X91" s="223"/>
      <c r="Y91" s="223"/>
      <c r="Z91" s="212"/>
      <c r="AA91" s="212"/>
      <c r="AB91" s="212"/>
      <c r="AC91" s="212"/>
      <c r="AD91" s="212"/>
      <c r="AE91" s="212"/>
      <c r="AF91" s="212"/>
      <c r="AG91" s="212" t="s">
        <v>274</v>
      </c>
      <c r="AH91" s="212"/>
      <c r="AI91" s="212"/>
      <c r="AJ91" s="212"/>
      <c r="AK91" s="212"/>
      <c r="AL91" s="212"/>
      <c r="AM91" s="212"/>
      <c r="AN91" s="212"/>
      <c r="AO91" s="212"/>
      <c r="AP91" s="212"/>
      <c r="AQ91" s="212"/>
      <c r="AR91" s="212"/>
      <c r="AS91" s="212"/>
      <c r="AT91" s="212"/>
      <c r="AU91" s="212"/>
      <c r="AV91" s="212"/>
      <c r="AW91" s="212"/>
      <c r="AX91" s="212"/>
      <c r="AY91" s="212"/>
      <c r="AZ91" s="212"/>
      <c r="BA91" s="247" t="str">
        <f>C91</f>
        <v>nosných, výplňových, obkladových, půdních, štítových, poprsních apod. (bez výztuže), s pomocným lešením o výšce podlahy do 1900 mm a pro zatížení 1,5 kPa,</v>
      </c>
      <c r="BB91" s="212"/>
      <c r="BC91" s="212"/>
      <c r="BD91" s="212"/>
      <c r="BE91" s="212"/>
      <c r="BF91" s="212"/>
      <c r="BG91" s="212"/>
      <c r="BH91" s="212"/>
    </row>
    <row r="92" spans="1:60" outlineLevel="2" x14ac:dyDescent="0.25">
      <c r="A92" s="219"/>
      <c r="B92" s="220"/>
      <c r="C92" s="260" t="s">
        <v>388</v>
      </c>
      <c r="D92" s="256"/>
      <c r="E92" s="257"/>
      <c r="F92" s="223"/>
      <c r="G92" s="223"/>
      <c r="H92" s="223"/>
      <c r="I92" s="223"/>
      <c r="J92" s="223"/>
      <c r="K92" s="223"/>
      <c r="L92" s="223"/>
      <c r="M92" s="223"/>
      <c r="N92" s="222"/>
      <c r="O92" s="222"/>
      <c r="P92" s="222"/>
      <c r="Q92" s="222"/>
      <c r="R92" s="223"/>
      <c r="S92" s="223"/>
      <c r="T92" s="223"/>
      <c r="U92" s="223"/>
      <c r="V92" s="223"/>
      <c r="W92" s="223"/>
      <c r="X92" s="223"/>
      <c r="Y92" s="223"/>
      <c r="Z92" s="212"/>
      <c r="AA92" s="212"/>
      <c r="AB92" s="212"/>
      <c r="AC92" s="212"/>
      <c r="AD92" s="212"/>
      <c r="AE92" s="212"/>
      <c r="AF92" s="212"/>
      <c r="AG92" s="212" t="s">
        <v>276</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5">
      <c r="A93" s="219"/>
      <c r="B93" s="220"/>
      <c r="C93" s="260" t="s">
        <v>345</v>
      </c>
      <c r="D93" s="256"/>
      <c r="E93" s="257">
        <v>4.5</v>
      </c>
      <c r="F93" s="223"/>
      <c r="G93" s="223"/>
      <c r="H93" s="223"/>
      <c r="I93" s="223"/>
      <c r="J93" s="223"/>
      <c r="K93" s="223"/>
      <c r="L93" s="223"/>
      <c r="M93" s="223"/>
      <c r="N93" s="222"/>
      <c r="O93" s="222"/>
      <c r="P93" s="222"/>
      <c r="Q93" s="222"/>
      <c r="R93" s="223"/>
      <c r="S93" s="223"/>
      <c r="T93" s="223"/>
      <c r="U93" s="223"/>
      <c r="V93" s="223"/>
      <c r="W93" s="223"/>
      <c r="X93" s="223"/>
      <c r="Y93" s="223"/>
      <c r="Z93" s="212"/>
      <c r="AA93" s="212"/>
      <c r="AB93" s="212"/>
      <c r="AC93" s="212"/>
      <c r="AD93" s="212"/>
      <c r="AE93" s="212"/>
      <c r="AF93" s="212"/>
      <c r="AG93" s="212" t="s">
        <v>276</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5">
      <c r="A94" s="233">
        <v>22</v>
      </c>
      <c r="B94" s="234" t="s">
        <v>470</v>
      </c>
      <c r="C94" s="251" t="s">
        <v>471</v>
      </c>
      <c r="D94" s="235" t="s">
        <v>280</v>
      </c>
      <c r="E94" s="236">
        <v>28</v>
      </c>
      <c r="F94" s="237"/>
      <c r="G94" s="238">
        <f>ROUND(E94*F94,2)</f>
        <v>0</v>
      </c>
      <c r="H94" s="237"/>
      <c r="I94" s="238">
        <f>ROUND(E94*H94,2)</f>
        <v>0</v>
      </c>
      <c r="J94" s="237"/>
      <c r="K94" s="238">
        <f>ROUND(E94*J94,2)</f>
        <v>0</v>
      </c>
      <c r="L94" s="238">
        <v>21</v>
      </c>
      <c r="M94" s="238">
        <f>G94*(1+L94/100)</f>
        <v>0</v>
      </c>
      <c r="N94" s="236">
        <v>6.0310000000000002E-2</v>
      </c>
      <c r="O94" s="236">
        <f>ROUND(E94*N94,2)</f>
        <v>1.69</v>
      </c>
      <c r="P94" s="236">
        <v>0</v>
      </c>
      <c r="Q94" s="236">
        <f>ROUND(E94*P94,2)</f>
        <v>0</v>
      </c>
      <c r="R94" s="238" t="s">
        <v>441</v>
      </c>
      <c r="S94" s="238" t="s">
        <v>272</v>
      </c>
      <c r="T94" s="239" t="s">
        <v>239</v>
      </c>
      <c r="U94" s="223">
        <v>0.85</v>
      </c>
      <c r="V94" s="223">
        <f>ROUND(E94*U94,2)</f>
        <v>23.8</v>
      </c>
      <c r="W94" s="223"/>
      <c r="X94" s="223" t="s">
        <v>240</v>
      </c>
      <c r="Y94" s="223" t="s">
        <v>241</v>
      </c>
      <c r="Z94" s="212"/>
      <c r="AA94" s="212"/>
      <c r="AB94" s="212"/>
      <c r="AC94" s="212"/>
      <c r="AD94" s="212"/>
      <c r="AE94" s="212"/>
      <c r="AF94" s="212"/>
      <c r="AG94" s="212" t="s">
        <v>242</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1" outlineLevel="2" x14ac:dyDescent="0.25">
      <c r="A95" s="219"/>
      <c r="B95" s="220"/>
      <c r="C95" s="259" t="s">
        <v>472</v>
      </c>
      <c r="D95" s="258"/>
      <c r="E95" s="258"/>
      <c r="F95" s="258"/>
      <c r="G95" s="258"/>
      <c r="H95" s="223"/>
      <c r="I95" s="223"/>
      <c r="J95" s="223"/>
      <c r="K95" s="223"/>
      <c r="L95" s="223"/>
      <c r="M95" s="223"/>
      <c r="N95" s="222"/>
      <c r="O95" s="222"/>
      <c r="P95" s="222"/>
      <c r="Q95" s="222"/>
      <c r="R95" s="223"/>
      <c r="S95" s="223"/>
      <c r="T95" s="223"/>
      <c r="U95" s="223"/>
      <c r="V95" s="223"/>
      <c r="W95" s="223"/>
      <c r="X95" s="223"/>
      <c r="Y95" s="223"/>
      <c r="Z95" s="212"/>
      <c r="AA95" s="212"/>
      <c r="AB95" s="212"/>
      <c r="AC95" s="212"/>
      <c r="AD95" s="212"/>
      <c r="AE95" s="212"/>
      <c r="AF95" s="212"/>
      <c r="AG95" s="212" t="s">
        <v>274</v>
      </c>
      <c r="AH95" s="212"/>
      <c r="AI95" s="212"/>
      <c r="AJ95" s="212"/>
      <c r="AK95" s="212"/>
      <c r="AL95" s="212"/>
      <c r="AM95" s="212"/>
      <c r="AN95" s="212"/>
      <c r="AO95" s="212"/>
      <c r="AP95" s="212"/>
      <c r="AQ95" s="212"/>
      <c r="AR95" s="212"/>
      <c r="AS95" s="212"/>
      <c r="AT95" s="212"/>
      <c r="AU95" s="212"/>
      <c r="AV95" s="212"/>
      <c r="AW95" s="212"/>
      <c r="AX95" s="212"/>
      <c r="AY95" s="212"/>
      <c r="AZ95" s="212"/>
      <c r="BA95" s="247" t="str">
        <f>C95</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95" s="212"/>
      <c r="BC95" s="212"/>
      <c r="BD95" s="212"/>
      <c r="BE95" s="212"/>
      <c r="BF95" s="212"/>
      <c r="BG95" s="212"/>
      <c r="BH95" s="212"/>
    </row>
    <row r="96" spans="1:60" outlineLevel="2" x14ac:dyDescent="0.25">
      <c r="A96" s="219"/>
      <c r="B96" s="220"/>
      <c r="C96" s="260" t="s">
        <v>388</v>
      </c>
      <c r="D96" s="256"/>
      <c r="E96" s="257"/>
      <c r="F96" s="223"/>
      <c r="G96" s="223"/>
      <c r="H96" s="223"/>
      <c r="I96" s="223"/>
      <c r="J96" s="223"/>
      <c r="K96" s="223"/>
      <c r="L96" s="223"/>
      <c r="M96" s="223"/>
      <c r="N96" s="222"/>
      <c r="O96" s="222"/>
      <c r="P96" s="222"/>
      <c r="Q96" s="222"/>
      <c r="R96" s="223"/>
      <c r="S96" s="223"/>
      <c r="T96" s="223"/>
      <c r="U96" s="223"/>
      <c r="V96" s="223"/>
      <c r="W96" s="223"/>
      <c r="X96" s="223"/>
      <c r="Y96" s="223"/>
      <c r="Z96" s="212"/>
      <c r="AA96" s="212"/>
      <c r="AB96" s="212"/>
      <c r="AC96" s="212"/>
      <c r="AD96" s="212"/>
      <c r="AE96" s="212"/>
      <c r="AF96" s="212"/>
      <c r="AG96" s="212" t="s">
        <v>276</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5">
      <c r="A97" s="219"/>
      <c r="B97" s="220"/>
      <c r="C97" s="260" t="s">
        <v>473</v>
      </c>
      <c r="D97" s="256"/>
      <c r="E97" s="257">
        <v>28</v>
      </c>
      <c r="F97" s="223"/>
      <c r="G97" s="223"/>
      <c r="H97" s="223"/>
      <c r="I97" s="223"/>
      <c r="J97" s="223"/>
      <c r="K97" s="223"/>
      <c r="L97" s="223"/>
      <c r="M97" s="223"/>
      <c r="N97" s="222"/>
      <c r="O97" s="222"/>
      <c r="P97" s="222"/>
      <c r="Q97" s="222"/>
      <c r="R97" s="223"/>
      <c r="S97" s="223"/>
      <c r="T97" s="223"/>
      <c r="U97" s="223"/>
      <c r="V97" s="223"/>
      <c r="W97" s="223"/>
      <c r="X97" s="223"/>
      <c r="Y97" s="223"/>
      <c r="Z97" s="212"/>
      <c r="AA97" s="212"/>
      <c r="AB97" s="212"/>
      <c r="AC97" s="212"/>
      <c r="AD97" s="212"/>
      <c r="AE97" s="212"/>
      <c r="AF97" s="212"/>
      <c r="AG97" s="212" t="s">
        <v>276</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5">
      <c r="A98" s="233">
        <v>23</v>
      </c>
      <c r="B98" s="234" t="s">
        <v>474</v>
      </c>
      <c r="C98" s="251" t="s">
        <v>475</v>
      </c>
      <c r="D98" s="235" t="s">
        <v>280</v>
      </c>
      <c r="E98" s="236">
        <v>28</v>
      </c>
      <c r="F98" s="237"/>
      <c r="G98" s="238">
        <f>ROUND(E98*F98,2)</f>
        <v>0</v>
      </c>
      <c r="H98" s="237"/>
      <c r="I98" s="238">
        <f>ROUND(E98*H98,2)</f>
        <v>0</v>
      </c>
      <c r="J98" s="237"/>
      <c r="K98" s="238">
        <f>ROUND(E98*J98,2)</f>
        <v>0</v>
      </c>
      <c r="L98" s="238">
        <v>21</v>
      </c>
      <c r="M98" s="238">
        <f>G98*(1+L98/100)</f>
        <v>0</v>
      </c>
      <c r="N98" s="236">
        <v>0</v>
      </c>
      <c r="O98" s="236">
        <f>ROUND(E98*N98,2)</f>
        <v>0</v>
      </c>
      <c r="P98" s="236">
        <v>0</v>
      </c>
      <c r="Q98" s="236">
        <f>ROUND(E98*P98,2)</f>
        <v>0</v>
      </c>
      <c r="R98" s="238" t="s">
        <v>441</v>
      </c>
      <c r="S98" s="238" t="s">
        <v>272</v>
      </c>
      <c r="T98" s="239" t="s">
        <v>272</v>
      </c>
      <c r="U98" s="223">
        <v>0.35</v>
      </c>
      <c r="V98" s="223">
        <f>ROUND(E98*U98,2)</f>
        <v>9.8000000000000007</v>
      </c>
      <c r="W98" s="223"/>
      <c r="X98" s="223" t="s">
        <v>240</v>
      </c>
      <c r="Y98" s="223" t="s">
        <v>241</v>
      </c>
      <c r="Z98" s="212"/>
      <c r="AA98" s="212"/>
      <c r="AB98" s="212"/>
      <c r="AC98" s="212"/>
      <c r="AD98" s="212"/>
      <c r="AE98" s="212"/>
      <c r="AF98" s="212"/>
      <c r="AG98" s="212" t="s">
        <v>242</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1" outlineLevel="2" x14ac:dyDescent="0.25">
      <c r="A99" s="219"/>
      <c r="B99" s="220"/>
      <c r="C99" s="259" t="s">
        <v>472</v>
      </c>
      <c r="D99" s="258"/>
      <c r="E99" s="258"/>
      <c r="F99" s="258"/>
      <c r="G99" s="258"/>
      <c r="H99" s="223"/>
      <c r="I99" s="223"/>
      <c r="J99" s="223"/>
      <c r="K99" s="223"/>
      <c r="L99" s="223"/>
      <c r="M99" s="223"/>
      <c r="N99" s="222"/>
      <c r="O99" s="222"/>
      <c r="P99" s="222"/>
      <c r="Q99" s="222"/>
      <c r="R99" s="223"/>
      <c r="S99" s="223"/>
      <c r="T99" s="223"/>
      <c r="U99" s="223"/>
      <c r="V99" s="223"/>
      <c r="W99" s="223"/>
      <c r="X99" s="223"/>
      <c r="Y99" s="223"/>
      <c r="Z99" s="212"/>
      <c r="AA99" s="212"/>
      <c r="AB99" s="212"/>
      <c r="AC99" s="212"/>
      <c r="AD99" s="212"/>
      <c r="AE99" s="212"/>
      <c r="AF99" s="212"/>
      <c r="AG99" s="212" t="s">
        <v>274</v>
      </c>
      <c r="AH99" s="212"/>
      <c r="AI99" s="212"/>
      <c r="AJ99" s="212"/>
      <c r="AK99" s="212"/>
      <c r="AL99" s="212"/>
      <c r="AM99" s="212"/>
      <c r="AN99" s="212"/>
      <c r="AO99" s="212"/>
      <c r="AP99" s="212"/>
      <c r="AQ99" s="212"/>
      <c r="AR99" s="212"/>
      <c r="AS99" s="212"/>
      <c r="AT99" s="212"/>
      <c r="AU99" s="212"/>
      <c r="AV99" s="212"/>
      <c r="AW99" s="212"/>
      <c r="AX99" s="212"/>
      <c r="AY99" s="212"/>
      <c r="AZ99" s="212"/>
      <c r="BA99" s="247" t="str">
        <f>C99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99" s="212"/>
      <c r="BC99" s="212"/>
      <c r="BD99" s="212"/>
      <c r="BE99" s="212"/>
      <c r="BF99" s="212"/>
      <c r="BG99" s="212"/>
      <c r="BH99" s="212"/>
    </row>
    <row r="100" spans="1:60" outlineLevel="1" x14ac:dyDescent="0.25">
      <c r="A100" s="233">
        <v>24</v>
      </c>
      <c r="B100" s="234" t="s">
        <v>476</v>
      </c>
      <c r="C100" s="251" t="s">
        <v>477</v>
      </c>
      <c r="D100" s="235" t="s">
        <v>365</v>
      </c>
      <c r="E100" s="236">
        <v>4.7739999999999998E-2</v>
      </c>
      <c r="F100" s="237"/>
      <c r="G100" s="238">
        <f>ROUND(E100*F100,2)</f>
        <v>0</v>
      </c>
      <c r="H100" s="237"/>
      <c r="I100" s="238">
        <f>ROUND(E100*H100,2)</f>
        <v>0</v>
      </c>
      <c r="J100" s="237"/>
      <c r="K100" s="238">
        <f>ROUND(E100*J100,2)</f>
        <v>0</v>
      </c>
      <c r="L100" s="238">
        <v>21</v>
      </c>
      <c r="M100" s="238">
        <f>G100*(1+L100/100)</f>
        <v>0</v>
      </c>
      <c r="N100" s="236">
        <v>1.0583899999999999</v>
      </c>
      <c r="O100" s="236">
        <f>ROUND(E100*N100,2)</f>
        <v>0.05</v>
      </c>
      <c r="P100" s="236">
        <v>0</v>
      </c>
      <c r="Q100" s="236">
        <f>ROUND(E100*P100,2)</f>
        <v>0</v>
      </c>
      <c r="R100" s="238" t="s">
        <v>441</v>
      </c>
      <c r="S100" s="238" t="s">
        <v>272</v>
      </c>
      <c r="T100" s="239" t="s">
        <v>272</v>
      </c>
      <c r="U100" s="223">
        <v>15.23</v>
      </c>
      <c r="V100" s="223">
        <f>ROUND(E100*U100,2)</f>
        <v>0.73</v>
      </c>
      <c r="W100" s="223"/>
      <c r="X100" s="223" t="s">
        <v>240</v>
      </c>
      <c r="Y100" s="223" t="s">
        <v>241</v>
      </c>
      <c r="Z100" s="212"/>
      <c r="AA100" s="212"/>
      <c r="AB100" s="212"/>
      <c r="AC100" s="212"/>
      <c r="AD100" s="212"/>
      <c r="AE100" s="212"/>
      <c r="AF100" s="212"/>
      <c r="AG100" s="212" t="s">
        <v>242</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5">
      <c r="A101" s="219"/>
      <c r="B101" s="220"/>
      <c r="C101" s="259" t="s">
        <v>478</v>
      </c>
      <c r="D101" s="258"/>
      <c r="E101" s="258"/>
      <c r="F101" s="258"/>
      <c r="G101" s="258"/>
      <c r="H101" s="223"/>
      <c r="I101" s="223"/>
      <c r="J101" s="223"/>
      <c r="K101" s="223"/>
      <c r="L101" s="223"/>
      <c r="M101" s="223"/>
      <c r="N101" s="222"/>
      <c r="O101" s="222"/>
      <c r="P101" s="222"/>
      <c r="Q101" s="222"/>
      <c r="R101" s="223"/>
      <c r="S101" s="223"/>
      <c r="T101" s="223"/>
      <c r="U101" s="223"/>
      <c r="V101" s="223"/>
      <c r="W101" s="223"/>
      <c r="X101" s="223"/>
      <c r="Y101" s="223"/>
      <c r="Z101" s="212"/>
      <c r="AA101" s="212"/>
      <c r="AB101" s="212"/>
      <c r="AC101" s="212"/>
      <c r="AD101" s="212"/>
      <c r="AE101" s="212"/>
      <c r="AF101" s="212"/>
      <c r="AG101" s="212" t="s">
        <v>274</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2" x14ac:dyDescent="0.25">
      <c r="A102" s="219"/>
      <c r="B102" s="220"/>
      <c r="C102" s="260" t="s">
        <v>479</v>
      </c>
      <c r="D102" s="256"/>
      <c r="E102" s="257">
        <v>4.7739999999999998E-2</v>
      </c>
      <c r="F102" s="223"/>
      <c r="G102" s="223"/>
      <c r="H102" s="223"/>
      <c r="I102" s="223"/>
      <c r="J102" s="223"/>
      <c r="K102" s="223"/>
      <c r="L102" s="223"/>
      <c r="M102" s="223"/>
      <c r="N102" s="222"/>
      <c r="O102" s="222"/>
      <c r="P102" s="222"/>
      <c r="Q102" s="222"/>
      <c r="R102" s="223"/>
      <c r="S102" s="223"/>
      <c r="T102" s="223"/>
      <c r="U102" s="223"/>
      <c r="V102" s="223"/>
      <c r="W102" s="223"/>
      <c r="X102" s="223"/>
      <c r="Y102" s="223"/>
      <c r="Z102" s="212"/>
      <c r="AA102" s="212"/>
      <c r="AB102" s="212"/>
      <c r="AC102" s="212"/>
      <c r="AD102" s="212"/>
      <c r="AE102" s="212"/>
      <c r="AF102" s="212"/>
      <c r="AG102" s="212" t="s">
        <v>276</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x14ac:dyDescent="0.25">
      <c r="A103" s="226" t="s">
        <v>233</v>
      </c>
      <c r="B103" s="227" t="s">
        <v>140</v>
      </c>
      <c r="C103" s="249" t="s">
        <v>141</v>
      </c>
      <c r="D103" s="228"/>
      <c r="E103" s="229"/>
      <c r="F103" s="230"/>
      <c r="G103" s="230">
        <f>SUMIF(AG104:AG118,"&lt;&gt;NOR",G104:G118)</f>
        <v>0</v>
      </c>
      <c r="H103" s="230"/>
      <c r="I103" s="230">
        <f>SUM(I104:I118)</f>
        <v>0</v>
      </c>
      <c r="J103" s="230"/>
      <c r="K103" s="230">
        <f>SUM(K104:K118)</f>
        <v>0</v>
      </c>
      <c r="L103" s="230"/>
      <c r="M103" s="230">
        <f>SUM(M104:M118)</f>
        <v>0</v>
      </c>
      <c r="N103" s="229"/>
      <c r="O103" s="229">
        <f>SUM(O104:O118)</f>
        <v>8.620000000000001</v>
      </c>
      <c r="P103" s="229"/>
      <c r="Q103" s="229">
        <f>SUM(Q104:Q118)</f>
        <v>0</v>
      </c>
      <c r="R103" s="230"/>
      <c r="S103" s="230"/>
      <c r="T103" s="231"/>
      <c r="U103" s="225"/>
      <c r="V103" s="225">
        <f>SUM(V104:V118)</f>
        <v>38.059999999999995</v>
      </c>
      <c r="W103" s="225"/>
      <c r="X103" s="225"/>
      <c r="Y103" s="225"/>
      <c r="AG103" t="s">
        <v>234</v>
      </c>
    </row>
    <row r="104" spans="1:60" ht="20.399999999999999" outlineLevel="1" x14ac:dyDescent="0.25">
      <c r="A104" s="240">
        <v>25</v>
      </c>
      <c r="B104" s="241" t="s">
        <v>480</v>
      </c>
      <c r="C104" s="250" t="s">
        <v>481</v>
      </c>
      <c r="D104" s="242" t="s">
        <v>270</v>
      </c>
      <c r="E104" s="243">
        <v>2</v>
      </c>
      <c r="F104" s="244"/>
      <c r="G104" s="245">
        <f>ROUND(E104*F104,2)</f>
        <v>0</v>
      </c>
      <c r="H104" s="244"/>
      <c r="I104" s="245">
        <f>ROUND(E104*H104,2)</f>
        <v>0</v>
      </c>
      <c r="J104" s="244"/>
      <c r="K104" s="245">
        <f>ROUND(E104*J104,2)</f>
        <v>0</v>
      </c>
      <c r="L104" s="245">
        <v>21</v>
      </c>
      <c r="M104" s="245">
        <f>G104*(1+L104/100)</f>
        <v>0</v>
      </c>
      <c r="N104" s="243">
        <v>2.52508</v>
      </c>
      <c r="O104" s="243">
        <f>ROUND(E104*N104,2)</f>
        <v>5.05</v>
      </c>
      <c r="P104" s="243">
        <v>0</v>
      </c>
      <c r="Q104" s="243">
        <f>ROUND(E104*P104,2)</f>
        <v>0</v>
      </c>
      <c r="R104" s="245" t="s">
        <v>441</v>
      </c>
      <c r="S104" s="245" t="s">
        <v>272</v>
      </c>
      <c r="T104" s="246" t="s">
        <v>272</v>
      </c>
      <c r="U104" s="223">
        <v>3.68</v>
      </c>
      <c r="V104" s="223">
        <f>ROUND(E104*U104,2)</f>
        <v>7.36</v>
      </c>
      <c r="W104" s="223"/>
      <c r="X104" s="223" t="s">
        <v>240</v>
      </c>
      <c r="Y104" s="223" t="s">
        <v>241</v>
      </c>
      <c r="Z104" s="212"/>
      <c r="AA104" s="212"/>
      <c r="AB104" s="212"/>
      <c r="AC104" s="212"/>
      <c r="AD104" s="212"/>
      <c r="AE104" s="212"/>
      <c r="AF104" s="212"/>
      <c r="AG104" s="212" t="s">
        <v>242</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0.399999999999999" outlineLevel="1" x14ac:dyDescent="0.25">
      <c r="A105" s="233">
        <v>26</v>
      </c>
      <c r="B105" s="234" t="s">
        <v>482</v>
      </c>
      <c r="C105" s="251" t="s">
        <v>483</v>
      </c>
      <c r="D105" s="235" t="s">
        <v>365</v>
      </c>
      <c r="E105" s="236">
        <v>2.3099999999999999E-2</v>
      </c>
      <c r="F105" s="237"/>
      <c r="G105" s="238">
        <f>ROUND(E105*F105,2)</f>
        <v>0</v>
      </c>
      <c r="H105" s="237"/>
      <c r="I105" s="238">
        <f>ROUND(E105*H105,2)</f>
        <v>0</v>
      </c>
      <c r="J105" s="237"/>
      <c r="K105" s="238">
        <f>ROUND(E105*J105,2)</f>
        <v>0</v>
      </c>
      <c r="L105" s="238">
        <v>21</v>
      </c>
      <c r="M105" s="238">
        <f>G105*(1+L105/100)</f>
        <v>0</v>
      </c>
      <c r="N105" s="236">
        <v>1.1077399999999999</v>
      </c>
      <c r="O105" s="236">
        <f>ROUND(E105*N105,2)</f>
        <v>0.03</v>
      </c>
      <c r="P105" s="236">
        <v>0</v>
      </c>
      <c r="Q105" s="236">
        <f>ROUND(E105*P105,2)</f>
        <v>0</v>
      </c>
      <c r="R105" s="238" t="s">
        <v>441</v>
      </c>
      <c r="S105" s="238" t="s">
        <v>272</v>
      </c>
      <c r="T105" s="239" t="s">
        <v>272</v>
      </c>
      <c r="U105" s="223">
        <v>22.65</v>
      </c>
      <c r="V105" s="223">
        <f>ROUND(E105*U105,2)</f>
        <v>0.52</v>
      </c>
      <c r="W105" s="223"/>
      <c r="X105" s="223" t="s">
        <v>240</v>
      </c>
      <c r="Y105" s="223" t="s">
        <v>241</v>
      </c>
      <c r="Z105" s="212"/>
      <c r="AA105" s="212"/>
      <c r="AB105" s="212"/>
      <c r="AC105" s="212"/>
      <c r="AD105" s="212"/>
      <c r="AE105" s="212"/>
      <c r="AF105" s="212"/>
      <c r="AG105" s="212" t="s">
        <v>242</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5">
      <c r="A106" s="219"/>
      <c r="B106" s="220"/>
      <c r="C106" s="259" t="s">
        <v>484</v>
      </c>
      <c r="D106" s="258"/>
      <c r="E106" s="258"/>
      <c r="F106" s="258"/>
      <c r="G106" s="258"/>
      <c r="H106" s="223"/>
      <c r="I106" s="223"/>
      <c r="J106" s="223"/>
      <c r="K106" s="223"/>
      <c r="L106" s="223"/>
      <c r="M106" s="223"/>
      <c r="N106" s="222"/>
      <c r="O106" s="222"/>
      <c r="P106" s="222"/>
      <c r="Q106" s="222"/>
      <c r="R106" s="223"/>
      <c r="S106" s="223"/>
      <c r="T106" s="223"/>
      <c r="U106" s="223"/>
      <c r="V106" s="223"/>
      <c r="W106" s="223"/>
      <c r="X106" s="223"/>
      <c r="Y106" s="223"/>
      <c r="Z106" s="212"/>
      <c r="AA106" s="212"/>
      <c r="AB106" s="212"/>
      <c r="AC106" s="212"/>
      <c r="AD106" s="212"/>
      <c r="AE106" s="212"/>
      <c r="AF106" s="212"/>
      <c r="AG106" s="212" t="s">
        <v>274</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5">
      <c r="A107" s="219"/>
      <c r="B107" s="220"/>
      <c r="C107" s="260" t="s">
        <v>485</v>
      </c>
      <c r="D107" s="256"/>
      <c r="E107" s="257">
        <v>2.3099999999999999E-2</v>
      </c>
      <c r="F107" s="223"/>
      <c r="G107" s="223"/>
      <c r="H107" s="223"/>
      <c r="I107" s="223"/>
      <c r="J107" s="223"/>
      <c r="K107" s="223"/>
      <c r="L107" s="223"/>
      <c r="M107" s="223"/>
      <c r="N107" s="222"/>
      <c r="O107" s="222"/>
      <c r="P107" s="222"/>
      <c r="Q107" s="222"/>
      <c r="R107" s="223"/>
      <c r="S107" s="223"/>
      <c r="T107" s="223"/>
      <c r="U107" s="223"/>
      <c r="V107" s="223"/>
      <c r="W107" s="223"/>
      <c r="X107" s="223"/>
      <c r="Y107" s="223"/>
      <c r="Z107" s="212"/>
      <c r="AA107" s="212"/>
      <c r="AB107" s="212"/>
      <c r="AC107" s="212"/>
      <c r="AD107" s="212"/>
      <c r="AE107" s="212"/>
      <c r="AF107" s="212"/>
      <c r="AG107" s="212" t="s">
        <v>276</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5">
      <c r="A108" s="233">
        <v>27</v>
      </c>
      <c r="B108" s="234" t="s">
        <v>486</v>
      </c>
      <c r="C108" s="251" t="s">
        <v>487</v>
      </c>
      <c r="D108" s="235" t="s">
        <v>314</v>
      </c>
      <c r="E108" s="236">
        <v>8.75</v>
      </c>
      <c r="F108" s="237"/>
      <c r="G108" s="238">
        <f>ROUND(E108*F108,2)</f>
        <v>0</v>
      </c>
      <c r="H108" s="237"/>
      <c r="I108" s="238">
        <f>ROUND(E108*H108,2)</f>
        <v>0</v>
      </c>
      <c r="J108" s="237"/>
      <c r="K108" s="238">
        <f>ROUND(E108*J108,2)</f>
        <v>0</v>
      </c>
      <c r="L108" s="238">
        <v>21</v>
      </c>
      <c r="M108" s="238">
        <f>G108*(1+L108/100)</f>
        <v>0</v>
      </c>
      <c r="N108" s="236">
        <v>3.4610000000000002E-2</v>
      </c>
      <c r="O108" s="236">
        <f>ROUND(E108*N108,2)</f>
        <v>0.3</v>
      </c>
      <c r="P108" s="236">
        <v>0</v>
      </c>
      <c r="Q108" s="236">
        <f>ROUND(E108*P108,2)</f>
        <v>0</v>
      </c>
      <c r="R108" s="238" t="s">
        <v>441</v>
      </c>
      <c r="S108" s="238" t="s">
        <v>272</v>
      </c>
      <c r="T108" s="239" t="s">
        <v>272</v>
      </c>
      <c r="U108" s="223">
        <v>1.35</v>
      </c>
      <c r="V108" s="223">
        <f>ROUND(E108*U108,2)</f>
        <v>11.81</v>
      </c>
      <c r="W108" s="223"/>
      <c r="X108" s="223" t="s">
        <v>240</v>
      </c>
      <c r="Y108" s="223" t="s">
        <v>241</v>
      </c>
      <c r="Z108" s="212"/>
      <c r="AA108" s="212"/>
      <c r="AB108" s="212"/>
      <c r="AC108" s="212"/>
      <c r="AD108" s="212"/>
      <c r="AE108" s="212"/>
      <c r="AF108" s="212"/>
      <c r="AG108" s="212" t="s">
        <v>242</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5">
      <c r="A109" s="219"/>
      <c r="B109" s="220"/>
      <c r="C109" s="259" t="s">
        <v>488</v>
      </c>
      <c r="D109" s="258"/>
      <c r="E109" s="258"/>
      <c r="F109" s="258"/>
      <c r="G109" s="258"/>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274</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5">
      <c r="A110" s="219"/>
      <c r="B110" s="220"/>
      <c r="C110" s="260" t="s">
        <v>489</v>
      </c>
      <c r="D110" s="256"/>
      <c r="E110" s="257">
        <v>8.75</v>
      </c>
      <c r="F110" s="223"/>
      <c r="G110" s="223"/>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276</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5">
      <c r="A111" s="233">
        <v>28</v>
      </c>
      <c r="B111" s="234" t="s">
        <v>490</v>
      </c>
      <c r="C111" s="251" t="s">
        <v>491</v>
      </c>
      <c r="D111" s="235" t="s">
        <v>314</v>
      </c>
      <c r="E111" s="236">
        <v>8.75</v>
      </c>
      <c r="F111" s="237"/>
      <c r="G111" s="238">
        <f>ROUND(E111*F111,2)</f>
        <v>0</v>
      </c>
      <c r="H111" s="237"/>
      <c r="I111" s="238">
        <f>ROUND(E111*H111,2)</f>
        <v>0</v>
      </c>
      <c r="J111" s="237"/>
      <c r="K111" s="238">
        <f>ROUND(E111*J111,2)</f>
        <v>0</v>
      </c>
      <c r="L111" s="238">
        <v>21</v>
      </c>
      <c r="M111" s="238">
        <f>G111*(1+L111/100)</f>
        <v>0</v>
      </c>
      <c r="N111" s="236">
        <v>0.11369</v>
      </c>
      <c r="O111" s="236">
        <f>ROUND(E111*N111,2)</f>
        <v>0.99</v>
      </c>
      <c r="P111" s="236">
        <v>0</v>
      </c>
      <c r="Q111" s="236">
        <f>ROUND(E111*P111,2)</f>
        <v>0</v>
      </c>
      <c r="R111" s="238" t="s">
        <v>441</v>
      </c>
      <c r="S111" s="238" t="s">
        <v>272</v>
      </c>
      <c r="T111" s="239" t="s">
        <v>272</v>
      </c>
      <c r="U111" s="223">
        <v>0.56999999999999995</v>
      </c>
      <c r="V111" s="223">
        <f>ROUND(E111*U111,2)</f>
        <v>4.99</v>
      </c>
      <c r="W111" s="223"/>
      <c r="X111" s="223" t="s">
        <v>240</v>
      </c>
      <c r="Y111" s="223" t="s">
        <v>241</v>
      </c>
      <c r="Z111" s="212"/>
      <c r="AA111" s="212"/>
      <c r="AB111" s="212"/>
      <c r="AC111" s="212"/>
      <c r="AD111" s="212"/>
      <c r="AE111" s="212"/>
      <c r="AF111" s="212"/>
      <c r="AG111" s="212" t="s">
        <v>242</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5">
      <c r="A112" s="219"/>
      <c r="B112" s="220"/>
      <c r="C112" s="259" t="s">
        <v>492</v>
      </c>
      <c r="D112" s="258"/>
      <c r="E112" s="258"/>
      <c r="F112" s="258"/>
      <c r="G112" s="258"/>
      <c r="H112" s="223"/>
      <c r="I112" s="223"/>
      <c r="J112" s="223"/>
      <c r="K112" s="223"/>
      <c r="L112" s="223"/>
      <c r="M112" s="223"/>
      <c r="N112" s="222"/>
      <c r="O112" s="222"/>
      <c r="P112" s="222"/>
      <c r="Q112" s="222"/>
      <c r="R112" s="223"/>
      <c r="S112" s="223"/>
      <c r="T112" s="223"/>
      <c r="U112" s="223"/>
      <c r="V112" s="223"/>
      <c r="W112" s="223"/>
      <c r="X112" s="223"/>
      <c r="Y112" s="223"/>
      <c r="Z112" s="212"/>
      <c r="AA112" s="212"/>
      <c r="AB112" s="212"/>
      <c r="AC112" s="212"/>
      <c r="AD112" s="212"/>
      <c r="AE112" s="212"/>
      <c r="AF112" s="212"/>
      <c r="AG112" s="212" t="s">
        <v>274</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47" t="str">
        <f>C112</f>
        <v>na terén nebo na desku z betonu prostého nebo prokládaného kamenem, bez potěru, se zahlazením povrchu,</v>
      </c>
      <c r="BB112" s="212"/>
      <c r="BC112" s="212"/>
      <c r="BD112" s="212"/>
      <c r="BE112" s="212"/>
      <c r="BF112" s="212"/>
      <c r="BG112" s="212"/>
      <c r="BH112" s="212"/>
    </row>
    <row r="113" spans="1:60" outlineLevel="2" x14ac:dyDescent="0.25">
      <c r="A113" s="219"/>
      <c r="B113" s="220"/>
      <c r="C113" s="260" t="s">
        <v>489</v>
      </c>
      <c r="D113" s="256"/>
      <c r="E113" s="257">
        <v>8.75</v>
      </c>
      <c r="F113" s="223"/>
      <c r="G113" s="223"/>
      <c r="H113" s="223"/>
      <c r="I113" s="223"/>
      <c r="J113" s="223"/>
      <c r="K113" s="223"/>
      <c r="L113" s="223"/>
      <c r="M113" s="223"/>
      <c r="N113" s="222"/>
      <c r="O113" s="222"/>
      <c r="P113" s="222"/>
      <c r="Q113" s="222"/>
      <c r="R113" s="223"/>
      <c r="S113" s="223"/>
      <c r="T113" s="223"/>
      <c r="U113" s="223"/>
      <c r="V113" s="223"/>
      <c r="W113" s="223"/>
      <c r="X113" s="223"/>
      <c r="Y113" s="223"/>
      <c r="Z113" s="212"/>
      <c r="AA113" s="212"/>
      <c r="AB113" s="212"/>
      <c r="AC113" s="212"/>
      <c r="AD113" s="212"/>
      <c r="AE113" s="212"/>
      <c r="AF113" s="212"/>
      <c r="AG113" s="212" t="s">
        <v>276</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5">
      <c r="A114" s="233">
        <v>29</v>
      </c>
      <c r="B114" s="234" t="s">
        <v>493</v>
      </c>
      <c r="C114" s="251" t="s">
        <v>494</v>
      </c>
      <c r="D114" s="235" t="s">
        <v>280</v>
      </c>
      <c r="E114" s="236">
        <v>7.4375</v>
      </c>
      <c r="F114" s="237"/>
      <c r="G114" s="238">
        <f>ROUND(E114*F114,2)</f>
        <v>0</v>
      </c>
      <c r="H114" s="237"/>
      <c r="I114" s="238">
        <f>ROUND(E114*H114,2)</f>
        <v>0</v>
      </c>
      <c r="J114" s="237"/>
      <c r="K114" s="238">
        <f>ROUND(E114*J114,2)</f>
        <v>0</v>
      </c>
      <c r="L114" s="238">
        <v>21</v>
      </c>
      <c r="M114" s="238">
        <f>G114*(1+L114/100)</f>
        <v>0</v>
      </c>
      <c r="N114" s="236">
        <v>1.6930000000000001E-2</v>
      </c>
      <c r="O114" s="236">
        <f>ROUND(E114*N114,2)</f>
        <v>0.13</v>
      </c>
      <c r="P114" s="236">
        <v>0</v>
      </c>
      <c r="Q114" s="236">
        <f>ROUND(E114*P114,2)</f>
        <v>0</v>
      </c>
      <c r="R114" s="238" t="s">
        <v>441</v>
      </c>
      <c r="S114" s="238" t="s">
        <v>272</v>
      </c>
      <c r="T114" s="239" t="s">
        <v>272</v>
      </c>
      <c r="U114" s="223">
        <v>1.54</v>
      </c>
      <c r="V114" s="223">
        <f>ROUND(E114*U114,2)</f>
        <v>11.45</v>
      </c>
      <c r="W114" s="223"/>
      <c r="X114" s="223" t="s">
        <v>240</v>
      </c>
      <c r="Y114" s="223" t="s">
        <v>241</v>
      </c>
      <c r="Z114" s="212"/>
      <c r="AA114" s="212"/>
      <c r="AB114" s="212"/>
      <c r="AC114" s="212"/>
      <c r="AD114" s="212"/>
      <c r="AE114" s="212"/>
      <c r="AF114" s="212"/>
      <c r="AG114" s="212" t="s">
        <v>242</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5">
      <c r="A115" s="219"/>
      <c r="B115" s="220"/>
      <c r="C115" s="260" t="s">
        <v>495</v>
      </c>
      <c r="D115" s="256"/>
      <c r="E115" s="257">
        <v>7.4375</v>
      </c>
      <c r="F115" s="223"/>
      <c r="G115" s="223"/>
      <c r="H115" s="223"/>
      <c r="I115" s="223"/>
      <c r="J115" s="223"/>
      <c r="K115" s="223"/>
      <c r="L115" s="223"/>
      <c r="M115" s="223"/>
      <c r="N115" s="222"/>
      <c r="O115" s="222"/>
      <c r="P115" s="222"/>
      <c r="Q115" s="222"/>
      <c r="R115" s="223"/>
      <c r="S115" s="223"/>
      <c r="T115" s="223"/>
      <c r="U115" s="223"/>
      <c r="V115" s="223"/>
      <c r="W115" s="223"/>
      <c r="X115" s="223"/>
      <c r="Y115" s="223"/>
      <c r="Z115" s="212"/>
      <c r="AA115" s="212"/>
      <c r="AB115" s="212"/>
      <c r="AC115" s="212"/>
      <c r="AD115" s="212"/>
      <c r="AE115" s="212"/>
      <c r="AF115" s="212"/>
      <c r="AG115" s="212" t="s">
        <v>276</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5">
      <c r="A116" s="240">
        <v>30</v>
      </c>
      <c r="B116" s="241" t="s">
        <v>496</v>
      </c>
      <c r="C116" s="250" t="s">
        <v>497</v>
      </c>
      <c r="D116" s="242" t="s">
        <v>280</v>
      </c>
      <c r="E116" s="243">
        <v>7.4375</v>
      </c>
      <c r="F116" s="244"/>
      <c r="G116" s="245">
        <f>ROUND(E116*F116,2)</f>
        <v>0</v>
      </c>
      <c r="H116" s="244"/>
      <c r="I116" s="245">
        <f>ROUND(E116*H116,2)</f>
        <v>0</v>
      </c>
      <c r="J116" s="244"/>
      <c r="K116" s="245">
        <f>ROUND(E116*J116,2)</f>
        <v>0</v>
      </c>
      <c r="L116" s="245">
        <v>21</v>
      </c>
      <c r="M116" s="245">
        <f>G116*(1+L116/100)</f>
        <v>0</v>
      </c>
      <c r="N116" s="243">
        <v>0</v>
      </c>
      <c r="O116" s="243">
        <f>ROUND(E116*N116,2)</f>
        <v>0</v>
      </c>
      <c r="P116" s="243">
        <v>0</v>
      </c>
      <c r="Q116" s="243">
        <f>ROUND(E116*P116,2)</f>
        <v>0</v>
      </c>
      <c r="R116" s="245" t="s">
        <v>441</v>
      </c>
      <c r="S116" s="245" t="s">
        <v>272</v>
      </c>
      <c r="T116" s="246" t="s">
        <v>272</v>
      </c>
      <c r="U116" s="223">
        <v>0.26</v>
      </c>
      <c r="V116" s="223">
        <f>ROUND(E116*U116,2)</f>
        <v>1.93</v>
      </c>
      <c r="W116" s="223"/>
      <c r="X116" s="223" t="s">
        <v>240</v>
      </c>
      <c r="Y116" s="223" t="s">
        <v>241</v>
      </c>
      <c r="Z116" s="212"/>
      <c r="AA116" s="212"/>
      <c r="AB116" s="212"/>
      <c r="AC116" s="212"/>
      <c r="AD116" s="212"/>
      <c r="AE116" s="212"/>
      <c r="AF116" s="212"/>
      <c r="AG116" s="212" t="s">
        <v>242</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5">
      <c r="A117" s="233">
        <v>31</v>
      </c>
      <c r="B117" s="234" t="s">
        <v>498</v>
      </c>
      <c r="C117" s="251" t="s">
        <v>499</v>
      </c>
      <c r="D117" s="235" t="s">
        <v>324</v>
      </c>
      <c r="E117" s="236">
        <v>14.14</v>
      </c>
      <c r="F117" s="237"/>
      <c r="G117" s="238">
        <f>ROUND(E117*F117,2)</f>
        <v>0</v>
      </c>
      <c r="H117" s="237"/>
      <c r="I117" s="238">
        <f>ROUND(E117*H117,2)</f>
        <v>0</v>
      </c>
      <c r="J117" s="237"/>
      <c r="K117" s="238">
        <f>ROUND(E117*J117,2)</f>
        <v>0</v>
      </c>
      <c r="L117" s="238">
        <v>21</v>
      </c>
      <c r="M117" s="238">
        <f>G117*(1+L117/100)</f>
        <v>0</v>
      </c>
      <c r="N117" s="236">
        <v>0.15</v>
      </c>
      <c r="O117" s="236">
        <f>ROUND(E117*N117,2)</f>
        <v>2.12</v>
      </c>
      <c r="P117" s="236">
        <v>0</v>
      </c>
      <c r="Q117" s="236">
        <f>ROUND(E117*P117,2)</f>
        <v>0</v>
      </c>
      <c r="R117" s="238"/>
      <c r="S117" s="238" t="s">
        <v>238</v>
      </c>
      <c r="T117" s="239" t="s">
        <v>239</v>
      </c>
      <c r="U117" s="223">
        <v>0</v>
      </c>
      <c r="V117" s="223">
        <f>ROUND(E117*U117,2)</f>
        <v>0</v>
      </c>
      <c r="W117" s="223"/>
      <c r="X117" s="223" t="s">
        <v>423</v>
      </c>
      <c r="Y117" s="223" t="s">
        <v>241</v>
      </c>
      <c r="Z117" s="212"/>
      <c r="AA117" s="212"/>
      <c r="AB117" s="212"/>
      <c r="AC117" s="212"/>
      <c r="AD117" s="212"/>
      <c r="AE117" s="212"/>
      <c r="AF117" s="212"/>
      <c r="AG117" s="212" t="s">
        <v>424</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5">
      <c r="A118" s="219"/>
      <c r="B118" s="220"/>
      <c r="C118" s="260" t="s">
        <v>500</v>
      </c>
      <c r="D118" s="256"/>
      <c r="E118" s="257">
        <v>14.14</v>
      </c>
      <c r="F118" s="223"/>
      <c r="G118" s="223"/>
      <c r="H118" s="223"/>
      <c r="I118" s="223"/>
      <c r="J118" s="223"/>
      <c r="K118" s="223"/>
      <c r="L118" s="223"/>
      <c r="M118" s="223"/>
      <c r="N118" s="222"/>
      <c r="O118" s="222"/>
      <c r="P118" s="222"/>
      <c r="Q118" s="222"/>
      <c r="R118" s="223"/>
      <c r="S118" s="223"/>
      <c r="T118" s="223"/>
      <c r="U118" s="223"/>
      <c r="V118" s="223"/>
      <c r="W118" s="223"/>
      <c r="X118" s="223"/>
      <c r="Y118" s="223"/>
      <c r="Z118" s="212"/>
      <c r="AA118" s="212"/>
      <c r="AB118" s="212"/>
      <c r="AC118" s="212"/>
      <c r="AD118" s="212"/>
      <c r="AE118" s="212"/>
      <c r="AF118" s="212"/>
      <c r="AG118" s="212" t="s">
        <v>276</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x14ac:dyDescent="0.25">
      <c r="A119" s="226" t="s">
        <v>233</v>
      </c>
      <c r="B119" s="227" t="s">
        <v>144</v>
      </c>
      <c r="C119" s="249" t="s">
        <v>145</v>
      </c>
      <c r="D119" s="228"/>
      <c r="E119" s="229"/>
      <c r="F119" s="230"/>
      <c r="G119" s="230">
        <f>SUMIF(AG120:AG143,"&lt;&gt;NOR",G120:G143)</f>
        <v>0</v>
      </c>
      <c r="H119" s="230"/>
      <c r="I119" s="230">
        <f>SUM(I120:I143)</f>
        <v>0</v>
      </c>
      <c r="J119" s="230"/>
      <c r="K119" s="230">
        <f>SUM(K120:K143)</f>
        <v>0</v>
      </c>
      <c r="L119" s="230"/>
      <c r="M119" s="230">
        <f>SUM(M120:M143)</f>
        <v>0</v>
      </c>
      <c r="N119" s="229"/>
      <c r="O119" s="229">
        <f>SUM(O120:O143)</f>
        <v>123.25999999999999</v>
      </c>
      <c r="P119" s="229"/>
      <c r="Q119" s="229">
        <f>SUM(Q120:Q143)</f>
        <v>0</v>
      </c>
      <c r="R119" s="230"/>
      <c r="S119" s="230"/>
      <c r="T119" s="231"/>
      <c r="U119" s="225"/>
      <c r="V119" s="225">
        <f>SUM(V120:V143)</f>
        <v>12.35</v>
      </c>
      <c r="W119" s="225"/>
      <c r="X119" s="225"/>
      <c r="Y119" s="225"/>
      <c r="AG119" t="s">
        <v>234</v>
      </c>
    </row>
    <row r="120" spans="1:60" outlineLevel="1" x14ac:dyDescent="0.25">
      <c r="A120" s="233">
        <v>32</v>
      </c>
      <c r="B120" s="234" t="s">
        <v>501</v>
      </c>
      <c r="C120" s="251" t="s">
        <v>502</v>
      </c>
      <c r="D120" s="235" t="s">
        <v>280</v>
      </c>
      <c r="E120" s="236">
        <v>29.5</v>
      </c>
      <c r="F120" s="237"/>
      <c r="G120" s="238">
        <f>ROUND(E120*F120,2)</f>
        <v>0</v>
      </c>
      <c r="H120" s="237"/>
      <c r="I120" s="238">
        <f>ROUND(E120*H120,2)</f>
        <v>0</v>
      </c>
      <c r="J120" s="237"/>
      <c r="K120" s="238">
        <f>ROUND(E120*J120,2)</f>
        <v>0</v>
      </c>
      <c r="L120" s="238">
        <v>21</v>
      </c>
      <c r="M120" s="238">
        <f>G120*(1+L120/100)</f>
        <v>0</v>
      </c>
      <c r="N120" s="236">
        <v>0</v>
      </c>
      <c r="O120" s="236">
        <f>ROUND(E120*N120,2)</f>
        <v>0</v>
      </c>
      <c r="P120" s="236">
        <v>0</v>
      </c>
      <c r="Q120" s="236">
        <f>ROUND(E120*P120,2)</f>
        <v>0</v>
      </c>
      <c r="R120" s="238" t="s">
        <v>294</v>
      </c>
      <c r="S120" s="238" t="s">
        <v>272</v>
      </c>
      <c r="T120" s="239" t="s">
        <v>272</v>
      </c>
      <c r="U120" s="223">
        <v>0.02</v>
      </c>
      <c r="V120" s="223">
        <f>ROUND(E120*U120,2)</f>
        <v>0.59</v>
      </c>
      <c r="W120" s="223"/>
      <c r="X120" s="223" t="s">
        <v>240</v>
      </c>
      <c r="Y120" s="223" t="s">
        <v>241</v>
      </c>
      <c r="Z120" s="212"/>
      <c r="AA120" s="212"/>
      <c r="AB120" s="212"/>
      <c r="AC120" s="212"/>
      <c r="AD120" s="212"/>
      <c r="AE120" s="212"/>
      <c r="AF120" s="212"/>
      <c r="AG120" s="212" t="s">
        <v>242</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5">
      <c r="A121" s="219"/>
      <c r="B121" s="220"/>
      <c r="C121" s="259" t="s">
        <v>503</v>
      </c>
      <c r="D121" s="258"/>
      <c r="E121" s="258"/>
      <c r="F121" s="258"/>
      <c r="G121" s="258"/>
      <c r="H121" s="223"/>
      <c r="I121" s="223"/>
      <c r="J121" s="223"/>
      <c r="K121" s="223"/>
      <c r="L121" s="223"/>
      <c r="M121" s="223"/>
      <c r="N121" s="222"/>
      <c r="O121" s="222"/>
      <c r="P121" s="222"/>
      <c r="Q121" s="222"/>
      <c r="R121" s="223"/>
      <c r="S121" s="223"/>
      <c r="T121" s="223"/>
      <c r="U121" s="223"/>
      <c r="V121" s="223"/>
      <c r="W121" s="223"/>
      <c r="X121" s="223"/>
      <c r="Y121" s="223"/>
      <c r="Z121" s="212"/>
      <c r="AA121" s="212"/>
      <c r="AB121" s="212"/>
      <c r="AC121" s="212"/>
      <c r="AD121" s="212"/>
      <c r="AE121" s="212"/>
      <c r="AF121" s="212"/>
      <c r="AG121" s="212" t="s">
        <v>274</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5">
      <c r="A122" s="219"/>
      <c r="B122" s="220"/>
      <c r="C122" s="260" t="s">
        <v>446</v>
      </c>
      <c r="D122" s="256"/>
      <c r="E122" s="257"/>
      <c r="F122" s="223"/>
      <c r="G122" s="223"/>
      <c r="H122" s="223"/>
      <c r="I122" s="223"/>
      <c r="J122" s="223"/>
      <c r="K122" s="223"/>
      <c r="L122" s="223"/>
      <c r="M122" s="223"/>
      <c r="N122" s="222"/>
      <c r="O122" s="222"/>
      <c r="P122" s="222"/>
      <c r="Q122" s="222"/>
      <c r="R122" s="223"/>
      <c r="S122" s="223"/>
      <c r="T122" s="223"/>
      <c r="U122" s="223"/>
      <c r="V122" s="223"/>
      <c r="W122" s="223"/>
      <c r="X122" s="223"/>
      <c r="Y122" s="223"/>
      <c r="Z122" s="212"/>
      <c r="AA122" s="212"/>
      <c r="AB122" s="212"/>
      <c r="AC122" s="212"/>
      <c r="AD122" s="212"/>
      <c r="AE122" s="212"/>
      <c r="AF122" s="212"/>
      <c r="AG122" s="212" t="s">
        <v>276</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5">
      <c r="A123" s="219"/>
      <c r="B123" s="220"/>
      <c r="C123" s="260" t="s">
        <v>504</v>
      </c>
      <c r="D123" s="256"/>
      <c r="E123" s="257">
        <v>29.5</v>
      </c>
      <c r="F123" s="223"/>
      <c r="G123" s="223"/>
      <c r="H123" s="223"/>
      <c r="I123" s="223"/>
      <c r="J123" s="223"/>
      <c r="K123" s="223"/>
      <c r="L123" s="223"/>
      <c r="M123" s="223"/>
      <c r="N123" s="222"/>
      <c r="O123" s="222"/>
      <c r="P123" s="222"/>
      <c r="Q123" s="222"/>
      <c r="R123" s="223"/>
      <c r="S123" s="223"/>
      <c r="T123" s="223"/>
      <c r="U123" s="223"/>
      <c r="V123" s="223"/>
      <c r="W123" s="223"/>
      <c r="X123" s="223"/>
      <c r="Y123" s="223"/>
      <c r="Z123" s="212"/>
      <c r="AA123" s="212"/>
      <c r="AB123" s="212"/>
      <c r="AC123" s="212"/>
      <c r="AD123" s="212"/>
      <c r="AE123" s="212"/>
      <c r="AF123" s="212"/>
      <c r="AG123" s="212" t="s">
        <v>276</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0.399999999999999" outlineLevel="1" x14ac:dyDescent="0.25">
      <c r="A124" s="233">
        <v>33</v>
      </c>
      <c r="B124" s="234" t="s">
        <v>505</v>
      </c>
      <c r="C124" s="251" t="s">
        <v>506</v>
      </c>
      <c r="D124" s="235" t="s">
        <v>280</v>
      </c>
      <c r="E124" s="236">
        <v>120</v>
      </c>
      <c r="F124" s="237"/>
      <c r="G124" s="238">
        <f>ROUND(E124*F124,2)</f>
        <v>0</v>
      </c>
      <c r="H124" s="237"/>
      <c r="I124" s="238">
        <f>ROUND(E124*H124,2)</f>
        <v>0</v>
      </c>
      <c r="J124" s="237"/>
      <c r="K124" s="238">
        <f>ROUND(E124*J124,2)</f>
        <v>0</v>
      </c>
      <c r="L124" s="238">
        <v>21</v>
      </c>
      <c r="M124" s="238">
        <f>G124*(1+L124/100)</f>
        <v>0</v>
      </c>
      <c r="N124" s="236">
        <v>0.46</v>
      </c>
      <c r="O124" s="236">
        <f>ROUND(E124*N124,2)</f>
        <v>55.2</v>
      </c>
      <c r="P124" s="236">
        <v>0</v>
      </c>
      <c r="Q124" s="236">
        <f>ROUND(E124*P124,2)</f>
        <v>0</v>
      </c>
      <c r="R124" s="238" t="s">
        <v>294</v>
      </c>
      <c r="S124" s="238" t="s">
        <v>272</v>
      </c>
      <c r="T124" s="239" t="s">
        <v>272</v>
      </c>
      <c r="U124" s="223">
        <v>0.03</v>
      </c>
      <c r="V124" s="223">
        <f>ROUND(E124*U124,2)</f>
        <v>3.6</v>
      </c>
      <c r="W124" s="223"/>
      <c r="X124" s="223" t="s">
        <v>240</v>
      </c>
      <c r="Y124" s="223" t="s">
        <v>241</v>
      </c>
      <c r="Z124" s="212"/>
      <c r="AA124" s="212"/>
      <c r="AB124" s="212"/>
      <c r="AC124" s="212"/>
      <c r="AD124" s="212"/>
      <c r="AE124" s="212"/>
      <c r="AF124" s="212"/>
      <c r="AG124" s="212" t="s">
        <v>242</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5">
      <c r="A125" s="219"/>
      <c r="B125" s="220"/>
      <c r="C125" s="260" t="s">
        <v>410</v>
      </c>
      <c r="D125" s="256"/>
      <c r="E125" s="257"/>
      <c r="F125" s="223"/>
      <c r="G125" s="223"/>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276</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5">
      <c r="A126" s="219"/>
      <c r="B126" s="220"/>
      <c r="C126" s="260" t="s">
        <v>507</v>
      </c>
      <c r="D126" s="256"/>
      <c r="E126" s="257">
        <v>120</v>
      </c>
      <c r="F126" s="223"/>
      <c r="G126" s="223"/>
      <c r="H126" s="223"/>
      <c r="I126" s="223"/>
      <c r="J126" s="223"/>
      <c r="K126" s="223"/>
      <c r="L126" s="223"/>
      <c r="M126" s="223"/>
      <c r="N126" s="222"/>
      <c r="O126" s="222"/>
      <c r="P126" s="222"/>
      <c r="Q126" s="222"/>
      <c r="R126" s="223"/>
      <c r="S126" s="223"/>
      <c r="T126" s="223"/>
      <c r="U126" s="223"/>
      <c r="V126" s="223"/>
      <c r="W126" s="223"/>
      <c r="X126" s="223"/>
      <c r="Y126" s="223"/>
      <c r="Z126" s="212"/>
      <c r="AA126" s="212"/>
      <c r="AB126" s="212"/>
      <c r="AC126" s="212"/>
      <c r="AD126" s="212"/>
      <c r="AE126" s="212"/>
      <c r="AF126" s="212"/>
      <c r="AG126" s="212" t="s">
        <v>276</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5">
      <c r="A127" s="233">
        <v>34</v>
      </c>
      <c r="B127" s="234" t="s">
        <v>508</v>
      </c>
      <c r="C127" s="251" t="s">
        <v>509</v>
      </c>
      <c r="D127" s="235" t="s">
        <v>280</v>
      </c>
      <c r="E127" s="236">
        <v>102</v>
      </c>
      <c r="F127" s="237"/>
      <c r="G127" s="238">
        <f>ROUND(E127*F127,2)</f>
        <v>0</v>
      </c>
      <c r="H127" s="237"/>
      <c r="I127" s="238">
        <f>ROUND(E127*H127,2)</f>
        <v>0</v>
      </c>
      <c r="J127" s="237"/>
      <c r="K127" s="238">
        <f>ROUND(E127*J127,2)</f>
        <v>0</v>
      </c>
      <c r="L127" s="238">
        <v>21</v>
      </c>
      <c r="M127" s="238">
        <f>G127*(1+L127/100)</f>
        <v>0</v>
      </c>
      <c r="N127" s="236">
        <v>6.9000000000000006E-2</v>
      </c>
      <c r="O127" s="236">
        <f>ROUND(E127*N127,2)</f>
        <v>7.04</v>
      </c>
      <c r="P127" s="236">
        <v>0</v>
      </c>
      <c r="Q127" s="236">
        <f>ROUND(E127*P127,2)</f>
        <v>0</v>
      </c>
      <c r="R127" s="238"/>
      <c r="S127" s="238" t="s">
        <v>238</v>
      </c>
      <c r="T127" s="239" t="s">
        <v>272</v>
      </c>
      <c r="U127" s="223">
        <v>0.03</v>
      </c>
      <c r="V127" s="223">
        <f>ROUND(E127*U127,2)</f>
        <v>3.06</v>
      </c>
      <c r="W127" s="223"/>
      <c r="X127" s="223" t="s">
        <v>240</v>
      </c>
      <c r="Y127" s="223" t="s">
        <v>241</v>
      </c>
      <c r="Z127" s="212"/>
      <c r="AA127" s="212"/>
      <c r="AB127" s="212"/>
      <c r="AC127" s="212"/>
      <c r="AD127" s="212"/>
      <c r="AE127" s="212"/>
      <c r="AF127" s="212"/>
      <c r="AG127" s="212" t="s">
        <v>242</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5">
      <c r="A128" s="219"/>
      <c r="B128" s="220"/>
      <c r="C128" s="260" t="s">
        <v>414</v>
      </c>
      <c r="D128" s="256"/>
      <c r="E128" s="257"/>
      <c r="F128" s="223"/>
      <c r="G128" s="223"/>
      <c r="H128" s="223"/>
      <c r="I128" s="223"/>
      <c r="J128" s="223"/>
      <c r="K128" s="223"/>
      <c r="L128" s="223"/>
      <c r="M128" s="223"/>
      <c r="N128" s="222"/>
      <c r="O128" s="222"/>
      <c r="P128" s="222"/>
      <c r="Q128" s="222"/>
      <c r="R128" s="223"/>
      <c r="S128" s="223"/>
      <c r="T128" s="223"/>
      <c r="U128" s="223"/>
      <c r="V128" s="223"/>
      <c r="W128" s="223"/>
      <c r="X128" s="223"/>
      <c r="Y128" s="223"/>
      <c r="Z128" s="212"/>
      <c r="AA128" s="212"/>
      <c r="AB128" s="212"/>
      <c r="AC128" s="212"/>
      <c r="AD128" s="212"/>
      <c r="AE128" s="212"/>
      <c r="AF128" s="212"/>
      <c r="AG128" s="212" t="s">
        <v>276</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5">
      <c r="A129" s="219"/>
      <c r="B129" s="220"/>
      <c r="C129" s="260" t="s">
        <v>510</v>
      </c>
      <c r="D129" s="256"/>
      <c r="E129" s="257">
        <v>56</v>
      </c>
      <c r="F129" s="223"/>
      <c r="G129" s="223"/>
      <c r="H129" s="223"/>
      <c r="I129" s="223"/>
      <c r="J129" s="223"/>
      <c r="K129" s="223"/>
      <c r="L129" s="223"/>
      <c r="M129" s="223"/>
      <c r="N129" s="222"/>
      <c r="O129" s="222"/>
      <c r="P129" s="222"/>
      <c r="Q129" s="222"/>
      <c r="R129" s="223"/>
      <c r="S129" s="223"/>
      <c r="T129" s="223"/>
      <c r="U129" s="223"/>
      <c r="V129" s="223"/>
      <c r="W129" s="223"/>
      <c r="X129" s="223"/>
      <c r="Y129" s="223"/>
      <c r="Z129" s="212"/>
      <c r="AA129" s="212"/>
      <c r="AB129" s="212"/>
      <c r="AC129" s="212"/>
      <c r="AD129" s="212"/>
      <c r="AE129" s="212"/>
      <c r="AF129" s="212"/>
      <c r="AG129" s="212" t="s">
        <v>276</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5">
      <c r="A130" s="219"/>
      <c r="B130" s="220"/>
      <c r="C130" s="260" t="s">
        <v>416</v>
      </c>
      <c r="D130" s="256"/>
      <c r="E130" s="257"/>
      <c r="F130" s="223"/>
      <c r="G130" s="223"/>
      <c r="H130" s="223"/>
      <c r="I130" s="223"/>
      <c r="J130" s="223"/>
      <c r="K130" s="223"/>
      <c r="L130" s="223"/>
      <c r="M130" s="223"/>
      <c r="N130" s="222"/>
      <c r="O130" s="222"/>
      <c r="P130" s="222"/>
      <c r="Q130" s="222"/>
      <c r="R130" s="223"/>
      <c r="S130" s="223"/>
      <c r="T130" s="223"/>
      <c r="U130" s="223"/>
      <c r="V130" s="223"/>
      <c r="W130" s="223"/>
      <c r="X130" s="223"/>
      <c r="Y130" s="223"/>
      <c r="Z130" s="212"/>
      <c r="AA130" s="212"/>
      <c r="AB130" s="212"/>
      <c r="AC130" s="212"/>
      <c r="AD130" s="212"/>
      <c r="AE130" s="212"/>
      <c r="AF130" s="212"/>
      <c r="AG130" s="212" t="s">
        <v>276</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5">
      <c r="A131" s="219"/>
      <c r="B131" s="220"/>
      <c r="C131" s="260" t="s">
        <v>511</v>
      </c>
      <c r="D131" s="256"/>
      <c r="E131" s="257">
        <v>46</v>
      </c>
      <c r="F131" s="223"/>
      <c r="G131" s="223"/>
      <c r="H131" s="223"/>
      <c r="I131" s="223"/>
      <c r="J131" s="223"/>
      <c r="K131" s="223"/>
      <c r="L131" s="223"/>
      <c r="M131" s="223"/>
      <c r="N131" s="222"/>
      <c r="O131" s="222"/>
      <c r="P131" s="222"/>
      <c r="Q131" s="222"/>
      <c r="R131" s="223"/>
      <c r="S131" s="223"/>
      <c r="T131" s="223"/>
      <c r="U131" s="223"/>
      <c r="V131" s="223"/>
      <c r="W131" s="223"/>
      <c r="X131" s="223"/>
      <c r="Y131" s="223"/>
      <c r="Z131" s="212"/>
      <c r="AA131" s="212"/>
      <c r="AB131" s="212"/>
      <c r="AC131" s="212"/>
      <c r="AD131" s="212"/>
      <c r="AE131" s="212"/>
      <c r="AF131" s="212"/>
      <c r="AG131" s="212" t="s">
        <v>276</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5">
      <c r="A132" s="233">
        <v>35</v>
      </c>
      <c r="B132" s="234" t="s">
        <v>512</v>
      </c>
      <c r="C132" s="251" t="s">
        <v>513</v>
      </c>
      <c r="D132" s="235" t="s">
        <v>280</v>
      </c>
      <c r="E132" s="236">
        <v>102</v>
      </c>
      <c r="F132" s="237"/>
      <c r="G132" s="238">
        <f>ROUND(E132*F132,2)</f>
        <v>0</v>
      </c>
      <c r="H132" s="237"/>
      <c r="I132" s="238">
        <f>ROUND(E132*H132,2)</f>
        <v>0</v>
      </c>
      <c r="J132" s="237"/>
      <c r="K132" s="238">
        <f>ROUND(E132*J132,2)</f>
        <v>0</v>
      </c>
      <c r="L132" s="238">
        <v>21</v>
      </c>
      <c r="M132" s="238">
        <f>G132*(1+L132/100)</f>
        <v>0</v>
      </c>
      <c r="N132" s="236">
        <v>0.115</v>
      </c>
      <c r="O132" s="236">
        <f>ROUND(E132*N132,2)</f>
        <v>11.73</v>
      </c>
      <c r="P132" s="236">
        <v>0</v>
      </c>
      <c r="Q132" s="236">
        <f>ROUND(E132*P132,2)</f>
        <v>0</v>
      </c>
      <c r="R132" s="238"/>
      <c r="S132" s="238" t="s">
        <v>238</v>
      </c>
      <c r="T132" s="239" t="s">
        <v>272</v>
      </c>
      <c r="U132" s="223">
        <v>0.02</v>
      </c>
      <c r="V132" s="223">
        <f>ROUND(E132*U132,2)</f>
        <v>2.04</v>
      </c>
      <c r="W132" s="223"/>
      <c r="X132" s="223" t="s">
        <v>240</v>
      </c>
      <c r="Y132" s="223" t="s">
        <v>241</v>
      </c>
      <c r="Z132" s="212"/>
      <c r="AA132" s="212"/>
      <c r="AB132" s="212"/>
      <c r="AC132" s="212"/>
      <c r="AD132" s="212"/>
      <c r="AE132" s="212"/>
      <c r="AF132" s="212"/>
      <c r="AG132" s="212" t="s">
        <v>242</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5">
      <c r="A133" s="219"/>
      <c r="B133" s="220"/>
      <c r="C133" s="260" t="s">
        <v>414</v>
      </c>
      <c r="D133" s="256"/>
      <c r="E133" s="257"/>
      <c r="F133" s="223"/>
      <c r="G133" s="223"/>
      <c r="H133" s="223"/>
      <c r="I133" s="223"/>
      <c r="J133" s="223"/>
      <c r="K133" s="223"/>
      <c r="L133" s="223"/>
      <c r="M133" s="223"/>
      <c r="N133" s="222"/>
      <c r="O133" s="222"/>
      <c r="P133" s="222"/>
      <c r="Q133" s="222"/>
      <c r="R133" s="223"/>
      <c r="S133" s="223"/>
      <c r="T133" s="223"/>
      <c r="U133" s="223"/>
      <c r="V133" s="223"/>
      <c r="W133" s="223"/>
      <c r="X133" s="223"/>
      <c r="Y133" s="223"/>
      <c r="Z133" s="212"/>
      <c r="AA133" s="212"/>
      <c r="AB133" s="212"/>
      <c r="AC133" s="212"/>
      <c r="AD133" s="212"/>
      <c r="AE133" s="212"/>
      <c r="AF133" s="212"/>
      <c r="AG133" s="212" t="s">
        <v>276</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5">
      <c r="A134" s="219"/>
      <c r="B134" s="220"/>
      <c r="C134" s="260" t="s">
        <v>510</v>
      </c>
      <c r="D134" s="256"/>
      <c r="E134" s="257">
        <v>56</v>
      </c>
      <c r="F134" s="223"/>
      <c r="G134" s="223"/>
      <c r="H134" s="223"/>
      <c r="I134" s="223"/>
      <c r="J134" s="223"/>
      <c r="K134" s="223"/>
      <c r="L134" s="223"/>
      <c r="M134" s="223"/>
      <c r="N134" s="222"/>
      <c r="O134" s="222"/>
      <c r="P134" s="222"/>
      <c r="Q134" s="222"/>
      <c r="R134" s="223"/>
      <c r="S134" s="223"/>
      <c r="T134" s="223"/>
      <c r="U134" s="223"/>
      <c r="V134" s="223"/>
      <c r="W134" s="223"/>
      <c r="X134" s="223"/>
      <c r="Y134" s="223"/>
      <c r="Z134" s="212"/>
      <c r="AA134" s="212"/>
      <c r="AB134" s="212"/>
      <c r="AC134" s="212"/>
      <c r="AD134" s="212"/>
      <c r="AE134" s="212"/>
      <c r="AF134" s="212"/>
      <c r="AG134" s="212" t="s">
        <v>276</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5">
      <c r="A135" s="219"/>
      <c r="B135" s="220"/>
      <c r="C135" s="260" t="s">
        <v>416</v>
      </c>
      <c r="D135" s="256"/>
      <c r="E135" s="257"/>
      <c r="F135" s="223"/>
      <c r="G135" s="223"/>
      <c r="H135" s="223"/>
      <c r="I135" s="223"/>
      <c r="J135" s="223"/>
      <c r="K135" s="223"/>
      <c r="L135" s="223"/>
      <c r="M135" s="223"/>
      <c r="N135" s="222"/>
      <c r="O135" s="222"/>
      <c r="P135" s="222"/>
      <c r="Q135" s="222"/>
      <c r="R135" s="223"/>
      <c r="S135" s="223"/>
      <c r="T135" s="223"/>
      <c r="U135" s="223"/>
      <c r="V135" s="223"/>
      <c r="W135" s="223"/>
      <c r="X135" s="223"/>
      <c r="Y135" s="223"/>
      <c r="Z135" s="212"/>
      <c r="AA135" s="212"/>
      <c r="AB135" s="212"/>
      <c r="AC135" s="212"/>
      <c r="AD135" s="212"/>
      <c r="AE135" s="212"/>
      <c r="AF135" s="212"/>
      <c r="AG135" s="212" t="s">
        <v>276</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5">
      <c r="A136" s="219"/>
      <c r="B136" s="220"/>
      <c r="C136" s="260" t="s">
        <v>511</v>
      </c>
      <c r="D136" s="256"/>
      <c r="E136" s="257">
        <v>46</v>
      </c>
      <c r="F136" s="223"/>
      <c r="G136" s="223"/>
      <c r="H136" s="223"/>
      <c r="I136" s="223"/>
      <c r="J136" s="223"/>
      <c r="K136" s="223"/>
      <c r="L136" s="223"/>
      <c r="M136" s="223"/>
      <c r="N136" s="222"/>
      <c r="O136" s="222"/>
      <c r="P136" s="222"/>
      <c r="Q136" s="222"/>
      <c r="R136" s="223"/>
      <c r="S136" s="223"/>
      <c r="T136" s="223"/>
      <c r="U136" s="223"/>
      <c r="V136" s="223"/>
      <c r="W136" s="223"/>
      <c r="X136" s="223"/>
      <c r="Y136" s="223"/>
      <c r="Z136" s="212"/>
      <c r="AA136" s="212"/>
      <c r="AB136" s="212"/>
      <c r="AC136" s="212"/>
      <c r="AD136" s="212"/>
      <c r="AE136" s="212"/>
      <c r="AF136" s="212"/>
      <c r="AG136" s="212" t="s">
        <v>276</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0.399999999999999" outlineLevel="1" x14ac:dyDescent="0.25">
      <c r="A137" s="233">
        <v>36</v>
      </c>
      <c r="B137" s="234" t="s">
        <v>514</v>
      </c>
      <c r="C137" s="251" t="s">
        <v>515</v>
      </c>
      <c r="D137" s="235" t="s">
        <v>280</v>
      </c>
      <c r="E137" s="236">
        <v>102</v>
      </c>
      <c r="F137" s="237"/>
      <c r="G137" s="238">
        <f>ROUND(E137*F137,2)</f>
        <v>0</v>
      </c>
      <c r="H137" s="237"/>
      <c r="I137" s="238">
        <f>ROUND(E137*H137,2)</f>
        <v>0</v>
      </c>
      <c r="J137" s="237"/>
      <c r="K137" s="238">
        <f>ROUND(E137*J137,2)</f>
        <v>0</v>
      </c>
      <c r="L137" s="238">
        <v>21</v>
      </c>
      <c r="M137" s="238">
        <f>G137*(1+L137/100)</f>
        <v>0</v>
      </c>
      <c r="N137" s="236">
        <v>0.437</v>
      </c>
      <c r="O137" s="236">
        <f>ROUND(E137*N137,2)</f>
        <v>44.57</v>
      </c>
      <c r="P137" s="236">
        <v>0</v>
      </c>
      <c r="Q137" s="236">
        <f>ROUND(E137*P137,2)</f>
        <v>0</v>
      </c>
      <c r="R137" s="238"/>
      <c r="S137" s="238" t="s">
        <v>238</v>
      </c>
      <c r="T137" s="239" t="s">
        <v>272</v>
      </c>
      <c r="U137" s="223">
        <v>0.03</v>
      </c>
      <c r="V137" s="223">
        <f>ROUND(E137*U137,2)</f>
        <v>3.06</v>
      </c>
      <c r="W137" s="223"/>
      <c r="X137" s="223" t="s">
        <v>240</v>
      </c>
      <c r="Y137" s="223" t="s">
        <v>241</v>
      </c>
      <c r="Z137" s="212"/>
      <c r="AA137" s="212"/>
      <c r="AB137" s="212"/>
      <c r="AC137" s="212"/>
      <c r="AD137" s="212"/>
      <c r="AE137" s="212"/>
      <c r="AF137" s="212"/>
      <c r="AG137" s="212" t="s">
        <v>242</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5">
      <c r="A138" s="219"/>
      <c r="B138" s="220"/>
      <c r="C138" s="260" t="s">
        <v>414</v>
      </c>
      <c r="D138" s="256"/>
      <c r="E138" s="257"/>
      <c r="F138" s="223"/>
      <c r="G138" s="223"/>
      <c r="H138" s="223"/>
      <c r="I138" s="223"/>
      <c r="J138" s="223"/>
      <c r="K138" s="223"/>
      <c r="L138" s="223"/>
      <c r="M138" s="223"/>
      <c r="N138" s="222"/>
      <c r="O138" s="222"/>
      <c r="P138" s="222"/>
      <c r="Q138" s="222"/>
      <c r="R138" s="223"/>
      <c r="S138" s="223"/>
      <c r="T138" s="223"/>
      <c r="U138" s="223"/>
      <c r="V138" s="223"/>
      <c r="W138" s="223"/>
      <c r="X138" s="223"/>
      <c r="Y138" s="223"/>
      <c r="Z138" s="212"/>
      <c r="AA138" s="212"/>
      <c r="AB138" s="212"/>
      <c r="AC138" s="212"/>
      <c r="AD138" s="212"/>
      <c r="AE138" s="212"/>
      <c r="AF138" s="212"/>
      <c r="AG138" s="212" t="s">
        <v>276</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5">
      <c r="A139" s="219"/>
      <c r="B139" s="220"/>
      <c r="C139" s="260" t="s">
        <v>510</v>
      </c>
      <c r="D139" s="256"/>
      <c r="E139" s="257">
        <v>56</v>
      </c>
      <c r="F139" s="223"/>
      <c r="G139" s="223"/>
      <c r="H139" s="223"/>
      <c r="I139" s="223"/>
      <c r="J139" s="223"/>
      <c r="K139" s="223"/>
      <c r="L139" s="223"/>
      <c r="M139" s="223"/>
      <c r="N139" s="222"/>
      <c r="O139" s="222"/>
      <c r="P139" s="222"/>
      <c r="Q139" s="222"/>
      <c r="R139" s="223"/>
      <c r="S139" s="223"/>
      <c r="T139" s="223"/>
      <c r="U139" s="223"/>
      <c r="V139" s="223"/>
      <c r="W139" s="223"/>
      <c r="X139" s="223"/>
      <c r="Y139" s="223"/>
      <c r="Z139" s="212"/>
      <c r="AA139" s="212"/>
      <c r="AB139" s="212"/>
      <c r="AC139" s="212"/>
      <c r="AD139" s="212"/>
      <c r="AE139" s="212"/>
      <c r="AF139" s="212"/>
      <c r="AG139" s="212" t="s">
        <v>276</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5">
      <c r="A140" s="219"/>
      <c r="B140" s="220"/>
      <c r="C140" s="260" t="s">
        <v>416</v>
      </c>
      <c r="D140" s="256"/>
      <c r="E140" s="257"/>
      <c r="F140" s="223"/>
      <c r="G140" s="223"/>
      <c r="H140" s="223"/>
      <c r="I140" s="223"/>
      <c r="J140" s="223"/>
      <c r="K140" s="223"/>
      <c r="L140" s="223"/>
      <c r="M140" s="223"/>
      <c r="N140" s="222"/>
      <c r="O140" s="222"/>
      <c r="P140" s="222"/>
      <c r="Q140" s="222"/>
      <c r="R140" s="223"/>
      <c r="S140" s="223"/>
      <c r="T140" s="223"/>
      <c r="U140" s="223"/>
      <c r="V140" s="223"/>
      <c r="W140" s="223"/>
      <c r="X140" s="223"/>
      <c r="Y140" s="223"/>
      <c r="Z140" s="212"/>
      <c r="AA140" s="212"/>
      <c r="AB140" s="212"/>
      <c r="AC140" s="212"/>
      <c r="AD140" s="212"/>
      <c r="AE140" s="212"/>
      <c r="AF140" s="212"/>
      <c r="AG140" s="212" t="s">
        <v>276</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5">
      <c r="A141" s="219"/>
      <c r="B141" s="220"/>
      <c r="C141" s="260" t="s">
        <v>511</v>
      </c>
      <c r="D141" s="256"/>
      <c r="E141" s="257">
        <v>46</v>
      </c>
      <c r="F141" s="223"/>
      <c r="G141" s="223"/>
      <c r="H141" s="223"/>
      <c r="I141" s="223"/>
      <c r="J141" s="223"/>
      <c r="K141" s="223"/>
      <c r="L141" s="223"/>
      <c r="M141" s="223"/>
      <c r="N141" s="222"/>
      <c r="O141" s="222"/>
      <c r="P141" s="222"/>
      <c r="Q141" s="222"/>
      <c r="R141" s="223"/>
      <c r="S141" s="223"/>
      <c r="T141" s="223"/>
      <c r="U141" s="223"/>
      <c r="V141" s="223"/>
      <c r="W141" s="223"/>
      <c r="X141" s="223"/>
      <c r="Y141" s="223"/>
      <c r="Z141" s="212"/>
      <c r="AA141" s="212"/>
      <c r="AB141" s="212"/>
      <c r="AC141" s="212"/>
      <c r="AD141" s="212"/>
      <c r="AE141" s="212"/>
      <c r="AF141" s="212"/>
      <c r="AG141" s="212" t="s">
        <v>276</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5">
      <c r="A142" s="233">
        <v>37</v>
      </c>
      <c r="B142" s="234" t="s">
        <v>516</v>
      </c>
      <c r="C142" s="251" t="s">
        <v>517</v>
      </c>
      <c r="D142" s="235" t="s">
        <v>365</v>
      </c>
      <c r="E142" s="236">
        <v>4.72</v>
      </c>
      <c r="F142" s="237"/>
      <c r="G142" s="238">
        <f>ROUND(E142*F142,2)</f>
        <v>0</v>
      </c>
      <c r="H142" s="237"/>
      <c r="I142" s="238">
        <f>ROUND(E142*H142,2)</f>
        <v>0</v>
      </c>
      <c r="J142" s="237"/>
      <c r="K142" s="238">
        <f>ROUND(E142*J142,2)</f>
        <v>0</v>
      </c>
      <c r="L142" s="238">
        <v>21</v>
      </c>
      <c r="M142" s="238">
        <f>G142*(1+L142/100)</f>
        <v>0</v>
      </c>
      <c r="N142" s="236">
        <v>1</v>
      </c>
      <c r="O142" s="236">
        <f>ROUND(E142*N142,2)</f>
        <v>4.72</v>
      </c>
      <c r="P142" s="236">
        <v>0</v>
      </c>
      <c r="Q142" s="236">
        <f>ROUND(E142*P142,2)</f>
        <v>0</v>
      </c>
      <c r="R142" s="238" t="s">
        <v>428</v>
      </c>
      <c r="S142" s="238" t="s">
        <v>272</v>
      </c>
      <c r="T142" s="239" t="s">
        <v>272</v>
      </c>
      <c r="U142" s="223">
        <v>0</v>
      </c>
      <c r="V142" s="223">
        <f>ROUND(E142*U142,2)</f>
        <v>0</v>
      </c>
      <c r="W142" s="223"/>
      <c r="X142" s="223" t="s">
        <v>423</v>
      </c>
      <c r="Y142" s="223" t="s">
        <v>241</v>
      </c>
      <c r="Z142" s="212"/>
      <c r="AA142" s="212"/>
      <c r="AB142" s="212"/>
      <c r="AC142" s="212"/>
      <c r="AD142" s="212"/>
      <c r="AE142" s="212"/>
      <c r="AF142" s="212"/>
      <c r="AG142" s="212" t="s">
        <v>424</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5">
      <c r="A143" s="219"/>
      <c r="B143" s="220"/>
      <c r="C143" s="260" t="s">
        <v>518</v>
      </c>
      <c r="D143" s="256"/>
      <c r="E143" s="257">
        <v>4.72</v>
      </c>
      <c r="F143" s="223"/>
      <c r="G143" s="223"/>
      <c r="H143" s="223"/>
      <c r="I143" s="223"/>
      <c r="J143" s="223"/>
      <c r="K143" s="223"/>
      <c r="L143" s="223"/>
      <c r="M143" s="223"/>
      <c r="N143" s="222"/>
      <c r="O143" s="222"/>
      <c r="P143" s="222"/>
      <c r="Q143" s="222"/>
      <c r="R143" s="223"/>
      <c r="S143" s="223"/>
      <c r="T143" s="223"/>
      <c r="U143" s="223"/>
      <c r="V143" s="223"/>
      <c r="W143" s="223"/>
      <c r="X143" s="223"/>
      <c r="Y143" s="223"/>
      <c r="Z143" s="212"/>
      <c r="AA143" s="212"/>
      <c r="AB143" s="212"/>
      <c r="AC143" s="212"/>
      <c r="AD143" s="212"/>
      <c r="AE143" s="212"/>
      <c r="AF143" s="212"/>
      <c r="AG143" s="212" t="s">
        <v>276</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x14ac:dyDescent="0.25">
      <c r="A144" s="226" t="s">
        <v>233</v>
      </c>
      <c r="B144" s="227" t="s">
        <v>146</v>
      </c>
      <c r="C144" s="249" t="s">
        <v>147</v>
      </c>
      <c r="D144" s="228"/>
      <c r="E144" s="229"/>
      <c r="F144" s="230"/>
      <c r="G144" s="230">
        <f>SUMIF(AG145:AG152,"&lt;&gt;NOR",G145:G152)</f>
        <v>0</v>
      </c>
      <c r="H144" s="230"/>
      <c r="I144" s="230">
        <f>SUM(I145:I152)</f>
        <v>0</v>
      </c>
      <c r="J144" s="230"/>
      <c r="K144" s="230">
        <f>SUM(K145:K152)</f>
        <v>0</v>
      </c>
      <c r="L144" s="230"/>
      <c r="M144" s="230">
        <f>SUM(M145:M152)</f>
        <v>0</v>
      </c>
      <c r="N144" s="229"/>
      <c r="O144" s="229">
        <f>SUM(O145:O152)</f>
        <v>1.5699999999999998</v>
      </c>
      <c r="P144" s="229"/>
      <c r="Q144" s="229">
        <f>SUM(Q145:Q152)</f>
        <v>0</v>
      </c>
      <c r="R144" s="230"/>
      <c r="S144" s="230"/>
      <c r="T144" s="231"/>
      <c r="U144" s="225"/>
      <c r="V144" s="225">
        <f>SUM(V145:V152)</f>
        <v>49.980000000000004</v>
      </c>
      <c r="W144" s="225"/>
      <c r="X144" s="225"/>
      <c r="Y144" s="225"/>
      <c r="AG144" t="s">
        <v>234</v>
      </c>
    </row>
    <row r="145" spans="1:60" ht="20.399999999999999" outlineLevel="1" x14ac:dyDescent="0.25">
      <c r="A145" s="233">
        <v>38</v>
      </c>
      <c r="B145" s="234" t="s">
        <v>519</v>
      </c>
      <c r="C145" s="251" t="s">
        <v>520</v>
      </c>
      <c r="D145" s="235" t="s">
        <v>280</v>
      </c>
      <c r="E145" s="236">
        <v>46</v>
      </c>
      <c r="F145" s="237"/>
      <c r="G145" s="238">
        <f>ROUND(E145*F145,2)</f>
        <v>0</v>
      </c>
      <c r="H145" s="237"/>
      <c r="I145" s="238">
        <f>ROUND(E145*H145,2)</f>
        <v>0</v>
      </c>
      <c r="J145" s="237"/>
      <c r="K145" s="238">
        <f>ROUND(E145*J145,2)</f>
        <v>0</v>
      </c>
      <c r="L145" s="238">
        <v>21</v>
      </c>
      <c r="M145" s="238">
        <f>G145*(1+L145/100)</f>
        <v>0</v>
      </c>
      <c r="N145" s="236">
        <v>1.533E-2</v>
      </c>
      <c r="O145" s="236">
        <f>ROUND(E145*N145,2)</f>
        <v>0.71</v>
      </c>
      <c r="P145" s="236">
        <v>0</v>
      </c>
      <c r="Q145" s="236">
        <f>ROUND(E145*P145,2)</f>
        <v>0</v>
      </c>
      <c r="R145" s="238" t="s">
        <v>281</v>
      </c>
      <c r="S145" s="238" t="s">
        <v>238</v>
      </c>
      <c r="T145" s="239" t="s">
        <v>239</v>
      </c>
      <c r="U145" s="223">
        <v>0.49</v>
      </c>
      <c r="V145" s="223">
        <f>ROUND(E145*U145,2)</f>
        <v>22.54</v>
      </c>
      <c r="W145" s="223"/>
      <c r="X145" s="223" t="s">
        <v>240</v>
      </c>
      <c r="Y145" s="223" t="s">
        <v>241</v>
      </c>
      <c r="Z145" s="212"/>
      <c r="AA145" s="212"/>
      <c r="AB145" s="212"/>
      <c r="AC145" s="212"/>
      <c r="AD145" s="212"/>
      <c r="AE145" s="212"/>
      <c r="AF145" s="212"/>
      <c r="AG145" s="212" t="s">
        <v>242</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21" outlineLevel="2" x14ac:dyDescent="0.25">
      <c r="A146" s="219"/>
      <c r="B146" s="220"/>
      <c r="C146" s="252" t="s">
        <v>521</v>
      </c>
      <c r="D146" s="248"/>
      <c r="E146" s="248"/>
      <c r="F146" s="248"/>
      <c r="G146" s="248"/>
      <c r="H146" s="223"/>
      <c r="I146" s="223"/>
      <c r="J146" s="223"/>
      <c r="K146" s="223"/>
      <c r="L146" s="223"/>
      <c r="M146" s="223"/>
      <c r="N146" s="222"/>
      <c r="O146" s="222"/>
      <c r="P146" s="222"/>
      <c r="Q146" s="222"/>
      <c r="R146" s="223"/>
      <c r="S146" s="223"/>
      <c r="T146" s="223"/>
      <c r="U146" s="223"/>
      <c r="V146" s="223"/>
      <c r="W146" s="223"/>
      <c r="X146" s="223"/>
      <c r="Y146" s="223"/>
      <c r="Z146" s="212"/>
      <c r="AA146" s="212"/>
      <c r="AB146" s="212"/>
      <c r="AC146" s="212"/>
      <c r="AD146" s="212"/>
      <c r="AE146" s="212"/>
      <c r="AF146" s="212"/>
      <c r="AG146" s="212" t="s">
        <v>246</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47" t="str">
        <f>C146</f>
        <v>(pozn.: v cenách jsou zahrnuty náklady na položení trávníku, podlepen spojů páskou, ořezání okrajů, příp. provedení zásypu; v cenách nejsou zahrnuty náklady na podkladní vrstvy</v>
      </c>
      <c r="BB146" s="212"/>
      <c r="BC146" s="212"/>
      <c r="BD146" s="212"/>
      <c r="BE146" s="212"/>
      <c r="BF146" s="212"/>
      <c r="BG146" s="212"/>
      <c r="BH146" s="212"/>
    </row>
    <row r="147" spans="1:60" outlineLevel="2" x14ac:dyDescent="0.25">
      <c r="A147" s="219"/>
      <c r="B147" s="220"/>
      <c r="C147" s="260" t="s">
        <v>416</v>
      </c>
      <c r="D147" s="256"/>
      <c r="E147" s="257"/>
      <c r="F147" s="223"/>
      <c r="G147" s="223"/>
      <c r="H147" s="223"/>
      <c r="I147" s="223"/>
      <c r="J147" s="223"/>
      <c r="K147" s="223"/>
      <c r="L147" s="223"/>
      <c r="M147" s="223"/>
      <c r="N147" s="222"/>
      <c r="O147" s="222"/>
      <c r="P147" s="222"/>
      <c r="Q147" s="222"/>
      <c r="R147" s="223"/>
      <c r="S147" s="223"/>
      <c r="T147" s="223"/>
      <c r="U147" s="223"/>
      <c r="V147" s="223"/>
      <c r="W147" s="223"/>
      <c r="X147" s="223"/>
      <c r="Y147" s="223"/>
      <c r="Z147" s="212"/>
      <c r="AA147" s="212"/>
      <c r="AB147" s="212"/>
      <c r="AC147" s="212"/>
      <c r="AD147" s="212"/>
      <c r="AE147" s="212"/>
      <c r="AF147" s="212"/>
      <c r="AG147" s="212" t="s">
        <v>276</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5">
      <c r="A148" s="219"/>
      <c r="B148" s="220"/>
      <c r="C148" s="260" t="s">
        <v>511</v>
      </c>
      <c r="D148" s="256"/>
      <c r="E148" s="257">
        <v>46</v>
      </c>
      <c r="F148" s="223"/>
      <c r="G148" s="223"/>
      <c r="H148" s="223"/>
      <c r="I148" s="223"/>
      <c r="J148" s="223"/>
      <c r="K148" s="223"/>
      <c r="L148" s="223"/>
      <c r="M148" s="223"/>
      <c r="N148" s="222"/>
      <c r="O148" s="222"/>
      <c r="P148" s="222"/>
      <c r="Q148" s="222"/>
      <c r="R148" s="223"/>
      <c r="S148" s="223"/>
      <c r="T148" s="223"/>
      <c r="U148" s="223"/>
      <c r="V148" s="223"/>
      <c r="W148" s="223"/>
      <c r="X148" s="223"/>
      <c r="Y148" s="223"/>
      <c r="Z148" s="212"/>
      <c r="AA148" s="212"/>
      <c r="AB148" s="212"/>
      <c r="AC148" s="212"/>
      <c r="AD148" s="212"/>
      <c r="AE148" s="212"/>
      <c r="AF148" s="212"/>
      <c r="AG148" s="212" t="s">
        <v>276</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ht="20.399999999999999" outlineLevel="1" x14ac:dyDescent="0.25">
      <c r="A149" s="233">
        <v>39</v>
      </c>
      <c r="B149" s="234" t="s">
        <v>522</v>
      </c>
      <c r="C149" s="251" t="s">
        <v>523</v>
      </c>
      <c r="D149" s="235" t="s">
        <v>280</v>
      </c>
      <c r="E149" s="236">
        <v>56</v>
      </c>
      <c r="F149" s="237"/>
      <c r="G149" s="238">
        <f>ROUND(E149*F149,2)</f>
        <v>0</v>
      </c>
      <c r="H149" s="237"/>
      <c r="I149" s="238">
        <f>ROUND(E149*H149,2)</f>
        <v>0</v>
      </c>
      <c r="J149" s="237"/>
      <c r="K149" s="238">
        <f>ROUND(E149*J149,2)</f>
        <v>0</v>
      </c>
      <c r="L149" s="238">
        <v>21</v>
      </c>
      <c r="M149" s="238">
        <f>G149*(1+L149/100)</f>
        <v>0</v>
      </c>
      <c r="N149" s="236">
        <v>1.533E-2</v>
      </c>
      <c r="O149" s="236">
        <f>ROUND(E149*N149,2)</f>
        <v>0.86</v>
      </c>
      <c r="P149" s="236">
        <v>0</v>
      </c>
      <c r="Q149" s="236">
        <f>ROUND(E149*P149,2)</f>
        <v>0</v>
      </c>
      <c r="R149" s="238"/>
      <c r="S149" s="238" t="s">
        <v>238</v>
      </c>
      <c r="T149" s="239" t="s">
        <v>239</v>
      </c>
      <c r="U149" s="223">
        <v>0.49</v>
      </c>
      <c r="V149" s="223">
        <f>ROUND(E149*U149,2)</f>
        <v>27.44</v>
      </c>
      <c r="W149" s="223"/>
      <c r="X149" s="223" t="s">
        <v>240</v>
      </c>
      <c r="Y149" s="223" t="s">
        <v>241</v>
      </c>
      <c r="Z149" s="212"/>
      <c r="AA149" s="212"/>
      <c r="AB149" s="212"/>
      <c r="AC149" s="212"/>
      <c r="AD149" s="212"/>
      <c r="AE149" s="212"/>
      <c r="AF149" s="212"/>
      <c r="AG149" s="212" t="s">
        <v>242</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ht="21" outlineLevel="2" x14ac:dyDescent="0.25">
      <c r="A150" s="219"/>
      <c r="B150" s="220"/>
      <c r="C150" s="252" t="s">
        <v>521</v>
      </c>
      <c r="D150" s="248"/>
      <c r="E150" s="248"/>
      <c r="F150" s="248"/>
      <c r="G150" s="248"/>
      <c r="H150" s="223"/>
      <c r="I150" s="223"/>
      <c r="J150" s="223"/>
      <c r="K150" s="223"/>
      <c r="L150" s="223"/>
      <c r="M150" s="223"/>
      <c r="N150" s="222"/>
      <c r="O150" s="222"/>
      <c r="P150" s="222"/>
      <c r="Q150" s="222"/>
      <c r="R150" s="223"/>
      <c r="S150" s="223"/>
      <c r="T150" s="223"/>
      <c r="U150" s="223"/>
      <c r="V150" s="223"/>
      <c r="W150" s="223"/>
      <c r="X150" s="223"/>
      <c r="Y150" s="223"/>
      <c r="Z150" s="212"/>
      <c r="AA150" s="212"/>
      <c r="AB150" s="212"/>
      <c r="AC150" s="212"/>
      <c r="AD150" s="212"/>
      <c r="AE150" s="212"/>
      <c r="AF150" s="212"/>
      <c r="AG150" s="212" t="s">
        <v>246</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47" t="str">
        <f>C150</f>
        <v>(pozn.: v cenách jsou zahrnuty náklady na položení trávníku, podlepen spojů páskou, ořezání okrajů, příp. provedení zásypu; v cenách nejsou zahrnuty náklady na podkladní vrstvy</v>
      </c>
      <c r="BB150" s="212"/>
      <c r="BC150" s="212"/>
      <c r="BD150" s="212"/>
      <c r="BE150" s="212"/>
      <c r="BF150" s="212"/>
      <c r="BG150" s="212"/>
      <c r="BH150" s="212"/>
    </row>
    <row r="151" spans="1:60" outlineLevel="2" x14ac:dyDescent="0.25">
      <c r="A151" s="219"/>
      <c r="B151" s="220"/>
      <c r="C151" s="260" t="s">
        <v>414</v>
      </c>
      <c r="D151" s="256"/>
      <c r="E151" s="257"/>
      <c r="F151" s="223"/>
      <c r="G151" s="223"/>
      <c r="H151" s="223"/>
      <c r="I151" s="223"/>
      <c r="J151" s="223"/>
      <c r="K151" s="223"/>
      <c r="L151" s="223"/>
      <c r="M151" s="223"/>
      <c r="N151" s="222"/>
      <c r="O151" s="222"/>
      <c r="P151" s="222"/>
      <c r="Q151" s="222"/>
      <c r="R151" s="223"/>
      <c r="S151" s="223"/>
      <c r="T151" s="223"/>
      <c r="U151" s="223"/>
      <c r="V151" s="223"/>
      <c r="W151" s="223"/>
      <c r="X151" s="223"/>
      <c r="Y151" s="223"/>
      <c r="Z151" s="212"/>
      <c r="AA151" s="212"/>
      <c r="AB151" s="212"/>
      <c r="AC151" s="212"/>
      <c r="AD151" s="212"/>
      <c r="AE151" s="212"/>
      <c r="AF151" s="212"/>
      <c r="AG151" s="212" t="s">
        <v>276</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5">
      <c r="A152" s="219"/>
      <c r="B152" s="220"/>
      <c r="C152" s="260" t="s">
        <v>510</v>
      </c>
      <c r="D152" s="256"/>
      <c r="E152" s="257">
        <v>56</v>
      </c>
      <c r="F152" s="223"/>
      <c r="G152" s="223"/>
      <c r="H152" s="223"/>
      <c r="I152" s="223"/>
      <c r="J152" s="223"/>
      <c r="K152" s="223"/>
      <c r="L152" s="223"/>
      <c r="M152" s="223"/>
      <c r="N152" s="222"/>
      <c r="O152" s="222"/>
      <c r="P152" s="222"/>
      <c r="Q152" s="222"/>
      <c r="R152" s="223"/>
      <c r="S152" s="223"/>
      <c r="T152" s="223"/>
      <c r="U152" s="223"/>
      <c r="V152" s="223"/>
      <c r="W152" s="223"/>
      <c r="X152" s="223"/>
      <c r="Y152" s="223"/>
      <c r="Z152" s="212"/>
      <c r="AA152" s="212"/>
      <c r="AB152" s="212"/>
      <c r="AC152" s="212"/>
      <c r="AD152" s="212"/>
      <c r="AE152" s="212"/>
      <c r="AF152" s="212"/>
      <c r="AG152" s="212" t="s">
        <v>276</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x14ac:dyDescent="0.25">
      <c r="A153" s="226" t="s">
        <v>233</v>
      </c>
      <c r="B153" s="227" t="s">
        <v>148</v>
      </c>
      <c r="C153" s="249" t="s">
        <v>149</v>
      </c>
      <c r="D153" s="228"/>
      <c r="E153" s="229"/>
      <c r="F153" s="230"/>
      <c r="G153" s="230">
        <f>SUMIF(AG154:AG176,"&lt;&gt;NOR",G154:G176)</f>
        <v>0</v>
      </c>
      <c r="H153" s="230"/>
      <c r="I153" s="230">
        <f>SUM(I154:I176)</f>
        <v>0</v>
      </c>
      <c r="J153" s="230"/>
      <c r="K153" s="230">
        <f>SUM(K154:K176)</f>
        <v>0</v>
      </c>
      <c r="L153" s="230"/>
      <c r="M153" s="230">
        <f>SUM(M154:M176)</f>
        <v>0</v>
      </c>
      <c r="N153" s="229"/>
      <c r="O153" s="229">
        <f>SUM(O154:O176)</f>
        <v>35.57</v>
      </c>
      <c r="P153" s="229"/>
      <c r="Q153" s="229">
        <f>SUM(Q154:Q176)</f>
        <v>0</v>
      </c>
      <c r="R153" s="230"/>
      <c r="S153" s="230"/>
      <c r="T153" s="231"/>
      <c r="U153" s="225"/>
      <c r="V153" s="225">
        <f>SUM(V154:V176)</f>
        <v>67.58</v>
      </c>
      <c r="W153" s="225"/>
      <c r="X153" s="225"/>
      <c r="Y153" s="225"/>
      <c r="AG153" t="s">
        <v>234</v>
      </c>
    </row>
    <row r="154" spans="1:60" ht="20.399999999999999" outlineLevel="1" x14ac:dyDescent="0.25">
      <c r="A154" s="233">
        <v>40</v>
      </c>
      <c r="B154" s="234" t="s">
        <v>524</v>
      </c>
      <c r="C154" s="251" t="s">
        <v>525</v>
      </c>
      <c r="D154" s="235" t="s">
        <v>280</v>
      </c>
      <c r="E154" s="236">
        <v>6.5</v>
      </c>
      <c r="F154" s="237"/>
      <c r="G154" s="238">
        <f>ROUND(E154*F154,2)</f>
        <v>0</v>
      </c>
      <c r="H154" s="237"/>
      <c r="I154" s="238">
        <f>ROUND(E154*H154,2)</f>
        <v>0</v>
      </c>
      <c r="J154" s="237"/>
      <c r="K154" s="238">
        <f>ROUND(E154*J154,2)</f>
        <v>0</v>
      </c>
      <c r="L154" s="238">
        <v>21</v>
      </c>
      <c r="M154" s="238">
        <f>G154*(1+L154/100)</f>
        <v>0</v>
      </c>
      <c r="N154" s="236">
        <v>0.54</v>
      </c>
      <c r="O154" s="236">
        <f>ROUND(E154*N154,2)</f>
        <v>3.51</v>
      </c>
      <c r="P154" s="236">
        <v>0</v>
      </c>
      <c r="Q154" s="236">
        <f>ROUND(E154*P154,2)</f>
        <v>0</v>
      </c>
      <c r="R154" s="238" t="s">
        <v>294</v>
      </c>
      <c r="S154" s="238" t="s">
        <v>238</v>
      </c>
      <c r="T154" s="239" t="s">
        <v>239</v>
      </c>
      <c r="U154" s="223">
        <v>0.67</v>
      </c>
      <c r="V154" s="223">
        <f>ROUND(E154*U154,2)</f>
        <v>4.3600000000000003</v>
      </c>
      <c r="W154" s="223"/>
      <c r="X154" s="223" t="s">
        <v>240</v>
      </c>
      <c r="Y154" s="223" t="s">
        <v>241</v>
      </c>
      <c r="Z154" s="212"/>
      <c r="AA154" s="212"/>
      <c r="AB154" s="212"/>
      <c r="AC154" s="212"/>
      <c r="AD154" s="212"/>
      <c r="AE154" s="212"/>
      <c r="AF154" s="212"/>
      <c r="AG154" s="212" t="s">
        <v>242</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5">
      <c r="A155" s="219"/>
      <c r="B155" s="220"/>
      <c r="C155" s="259" t="s">
        <v>526</v>
      </c>
      <c r="D155" s="258"/>
      <c r="E155" s="258"/>
      <c r="F155" s="258"/>
      <c r="G155" s="258"/>
      <c r="H155" s="223"/>
      <c r="I155" s="223"/>
      <c r="J155" s="223"/>
      <c r="K155" s="223"/>
      <c r="L155" s="223"/>
      <c r="M155" s="223"/>
      <c r="N155" s="222"/>
      <c r="O155" s="222"/>
      <c r="P155" s="222"/>
      <c r="Q155" s="222"/>
      <c r="R155" s="223"/>
      <c r="S155" s="223"/>
      <c r="T155" s="223"/>
      <c r="U155" s="223"/>
      <c r="V155" s="223"/>
      <c r="W155" s="223"/>
      <c r="X155" s="223"/>
      <c r="Y155" s="223"/>
      <c r="Z155" s="212"/>
      <c r="AA155" s="212"/>
      <c r="AB155" s="212"/>
      <c r="AC155" s="212"/>
      <c r="AD155" s="212"/>
      <c r="AE155" s="212"/>
      <c r="AF155" s="212"/>
      <c r="AG155" s="212" t="s">
        <v>274</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47" t="str">
        <f>C155</f>
        <v>lomařsky upraveného rigolového, bez vyplnění spár v ploše vodorovné nebo ve sklonu, s provedením lože tl. 50 mm</v>
      </c>
      <c r="BB155" s="212"/>
      <c r="BC155" s="212"/>
      <c r="BD155" s="212"/>
      <c r="BE155" s="212"/>
      <c r="BF155" s="212"/>
      <c r="BG155" s="212"/>
      <c r="BH155" s="212"/>
    </row>
    <row r="156" spans="1:60" outlineLevel="2" x14ac:dyDescent="0.25">
      <c r="A156" s="219"/>
      <c r="B156" s="220"/>
      <c r="C156" s="264" t="s">
        <v>527</v>
      </c>
      <c r="D156" s="261"/>
      <c r="E156" s="261"/>
      <c r="F156" s="261"/>
      <c r="G156" s="261"/>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246</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2" x14ac:dyDescent="0.25">
      <c r="A157" s="219"/>
      <c r="B157" s="220"/>
      <c r="C157" s="260" t="s">
        <v>412</v>
      </c>
      <c r="D157" s="256"/>
      <c r="E157" s="257"/>
      <c r="F157" s="223"/>
      <c r="G157" s="223"/>
      <c r="H157" s="223"/>
      <c r="I157" s="223"/>
      <c r="J157" s="223"/>
      <c r="K157" s="223"/>
      <c r="L157" s="223"/>
      <c r="M157" s="223"/>
      <c r="N157" s="222"/>
      <c r="O157" s="222"/>
      <c r="P157" s="222"/>
      <c r="Q157" s="222"/>
      <c r="R157" s="223"/>
      <c r="S157" s="223"/>
      <c r="T157" s="223"/>
      <c r="U157" s="223"/>
      <c r="V157" s="223"/>
      <c r="W157" s="223"/>
      <c r="X157" s="223"/>
      <c r="Y157" s="223"/>
      <c r="Z157" s="212"/>
      <c r="AA157" s="212"/>
      <c r="AB157" s="212"/>
      <c r="AC157" s="212"/>
      <c r="AD157" s="212"/>
      <c r="AE157" s="212"/>
      <c r="AF157" s="212"/>
      <c r="AG157" s="212" t="s">
        <v>276</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5">
      <c r="A158" s="219"/>
      <c r="B158" s="220"/>
      <c r="C158" s="260" t="s">
        <v>528</v>
      </c>
      <c r="D158" s="256"/>
      <c r="E158" s="257">
        <v>6.5</v>
      </c>
      <c r="F158" s="223"/>
      <c r="G158" s="223"/>
      <c r="H158" s="223"/>
      <c r="I158" s="223"/>
      <c r="J158" s="223"/>
      <c r="K158" s="223"/>
      <c r="L158" s="223"/>
      <c r="M158" s="223"/>
      <c r="N158" s="222"/>
      <c r="O158" s="222"/>
      <c r="P158" s="222"/>
      <c r="Q158" s="222"/>
      <c r="R158" s="223"/>
      <c r="S158" s="223"/>
      <c r="T158" s="223"/>
      <c r="U158" s="223"/>
      <c r="V158" s="223"/>
      <c r="W158" s="223"/>
      <c r="X158" s="223"/>
      <c r="Y158" s="223"/>
      <c r="Z158" s="212"/>
      <c r="AA158" s="212"/>
      <c r="AB158" s="212"/>
      <c r="AC158" s="212"/>
      <c r="AD158" s="212"/>
      <c r="AE158" s="212"/>
      <c r="AF158" s="212"/>
      <c r="AG158" s="212" t="s">
        <v>276</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5">
      <c r="A159" s="233">
        <v>41</v>
      </c>
      <c r="B159" s="234" t="s">
        <v>529</v>
      </c>
      <c r="C159" s="251" t="s">
        <v>530</v>
      </c>
      <c r="D159" s="235" t="s">
        <v>280</v>
      </c>
      <c r="E159" s="236">
        <v>120</v>
      </c>
      <c r="F159" s="237"/>
      <c r="G159" s="238">
        <f>ROUND(E159*F159,2)</f>
        <v>0</v>
      </c>
      <c r="H159" s="237"/>
      <c r="I159" s="238">
        <f>ROUND(E159*H159,2)</f>
        <v>0</v>
      </c>
      <c r="J159" s="237"/>
      <c r="K159" s="238">
        <f>ROUND(E159*J159,2)</f>
        <v>0</v>
      </c>
      <c r="L159" s="238">
        <v>21</v>
      </c>
      <c r="M159" s="238">
        <f>G159*(1+L159/100)</f>
        <v>0</v>
      </c>
      <c r="N159" s="236">
        <v>7.3899999999999993E-2</v>
      </c>
      <c r="O159" s="236">
        <f>ROUND(E159*N159,2)</f>
        <v>8.8699999999999992</v>
      </c>
      <c r="P159" s="236">
        <v>0</v>
      </c>
      <c r="Q159" s="236">
        <f>ROUND(E159*P159,2)</f>
        <v>0</v>
      </c>
      <c r="R159" s="238" t="s">
        <v>294</v>
      </c>
      <c r="S159" s="238" t="s">
        <v>272</v>
      </c>
      <c r="T159" s="239" t="s">
        <v>272</v>
      </c>
      <c r="U159" s="223">
        <v>0.48</v>
      </c>
      <c r="V159" s="223">
        <f>ROUND(E159*U159,2)</f>
        <v>57.6</v>
      </c>
      <c r="W159" s="223"/>
      <c r="X159" s="223" t="s">
        <v>240</v>
      </c>
      <c r="Y159" s="223" t="s">
        <v>241</v>
      </c>
      <c r="Z159" s="212"/>
      <c r="AA159" s="212"/>
      <c r="AB159" s="212"/>
      <c r="AC159" s="212"/>
      <c r="AD159" s="212"/>
      <c r="AE159" s="212"/>
      <c r="AF159" s="212"/>
      <c r="AG159" s="212" t="s">
        <v>242</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ht="21" outlineLevel="2" x14ac:dyDescent="0.25">
      <c r="A160" s="219"/>
      <c r="B160" s="220"/>
      <c r="C160" s="259" t="s">
        <v>531</v>
      </c>
      <c r="D160" s="258"/>
      <c r="E160" s="258"/>
      <c r="F160" s="258"/>
      <c r="G160" s="258"/>
      <c r="H160" s="223"/>
      <c r="I160" s="223"/>
      <c r="J160" s="223"/>
      <c r="K160" s="223"/>
      <c r="L160" s="223"/>
      <c r="M160" s="223"/>
      <c r="N160" s="222"/>
      <c r="O160" s="222"/>
      <c r="P160" s="222"/>
      <c r="Q160" s="222"/>
      <c r="R160" s="223"/>
      <c r="S160" s="223"/>
      <c r="T160" s="223"/>
      <c r="U160" s="223"/>
      <c r="V160" s="223"/>
      <c r="W160" s="223"/>
      <c r="X160" s="223"/>
      <c r="Y160" s="223"/>
      <c r="Z160" s="212"/>
      <c r="AA160" s="212"/>
      <c r="AB160" s="212"/>
      <c r="AC160" s="212"/>
      <c r="AD160" s="212"/>
      <c r="AE160" s="212"/>
      <c r="AF160" s="212"/>
      <c r="AG160" s="212" t="s">
        <v>274</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47" t="str">
        <f>C160</f>
        <v>s provedením lože z kameniva drceného, s vyplněním spár, s dvojitým hutněním a se smetením přebytečného materiálu na krajnici. S dodáním hmot pro lože a výplň spár.</v>
      </c>
      <c r="BB160" s="212"/>
      <c r="BC160" s="212"/>
      <c r="BD160" s="212"/>
      <c r="BE160" s="212"/>
      <c r="BF160" s="212"/>
      <c r="BG160" s="212"/>
      <c r="BH160" s="212"/>
    </row>
    <row r="161" spans="1:60" outlineLevel="2" x14ac:dyDescent="0.25">
      <c r="A161" s="219"/>
      <c r="B161" s="220"/>
      <c r="C161" s="260" t="s">
        <v>410</v>
      </c>
      <c r="D161" s="256"/>
      <c r="E161" s="257"/>
      <c r="F161" s="223"/>
      <c r="G161" s="223"/>
      <c r="H161" s="223"/>
      <c r="I161" s="223"/>
      <c r="J161" s="223"/>
      <c r="K161" s="223"/>
      <c r="L161" s="223"/>
      <c r="M161" s="223"/>
      <c r="N161" s="222"/>
      <c r="O161" s="222"/>
      <c r="P161" s="222"/>
      <c r="Q161" s="222"/>
      <c r="R161" s="223"/>
      <c r="S161" s="223"/>
      <c r="T161" s="223"/>
      <c r="U161" s="223"/>
      <c r="V161" s="223"/>
      <c r="W161" s="223"/>
      <c r="X161" s="223"/>
      <c r="Y161" s="223"/>
      <c r="Z161" s="212"/>
      <c r="AA161" s="212"/>
      <c r="AB161" s="212"/>
      <c r="AC161" s="212"/>
      <c r="AD161" s="212"/>
      <c r="AE161" s="212"/>
      <c r="AF161" s="212"/>
      <c r="AG161" s="212" t="s">
        <v>276</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5">
      <c r="A162" s="219"/>
      <c r="B162" s="220"/>
      <c r="C162" s="260" t="s">
        <v>507</v>
      </c>
      <c r="D162" s="256"/>
      <c r="E162" s="257">
        <v>120</v>
      </c>
      <c r="F162" s="223"/>
      <c r="G162" s="223"/>
      <c r="H162" s="223"/>
      <c r="I162" s="223"/>
      <c r="J162" s="223"/>
      <c r="K162" s="223"/>
      <c r="L162" s="223"/>
      <c r="M162" s="223"/>
      <c r="N162" s="222"/>
      <c r="O162" s="222"/>
      <c r="P162" s="222"/>
      <c r="Q162" s="222"/>
      <c r="R162" s="223"/>
      <c r="S162" s="223"/>
      <c r="T162" s="223"/>
      <c r="U162" s="223"/>
      <c r="V162" s="223"/>
      <c r="W162" s="223"/>
      <c r="X162" s="223"/>
      <c r="Y162" s="223"/>
      <c r="Z162" s="212"/>
      <c r="AA162" s="212"/>
      <c r="AB162" s="212"/>
      <c r="AC162" s="212"/>
      <c r="AD162" s="212"/>
      <c r="AE162" s="212"/>
      <c r="AF162" s="212"/>
      <c r="AG162" s="212" t="s">
        <v>276</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5">
      <c r="A163" s="240">
        <v>42</v>
      </c>
      <c r="B163" s="241" t="s">
        <v>532</v>
      </c>
      <c r="C163" s="250" t="s">
        <v>533</v>
      </c>
      <c r="D163" s="242" t="s">
        <v>314</v>
      </c>
      <c r="E163" s="243">
        <v>1</v>
      </c>
      <c r="F163" s="244"/>
      <c r="G163" s="245">
        <f>ROUND(E163*F163,2)</f>
        <v>0</v>
      </c>
      <c r="H163" s="244"/>
      <c r="I163" s="245">
        <f>ROUND(E163*H163,2)</f>
        <v>0</v>
      </c>
      <c r="J163" s="244"/>
      <c r="K163" s="245">
        <f>ROUND(E163*J163,2)</f>
        <v>0</v>
      </c>
      <c r="L163" s="245">
        <v>21</v>
      </c>
      <c r="M163" s="245">
        <f>G163*(1+L163/100)</f>
        <v>0</v>
      </c>
      <c r="N163" s="243">
        <v>3.6000000000000002E-4</v>
      </c>
      <c r="O163" s="243">
        <f>ROUND(E163*N163,2)</f>
        <v>0</v>
      </c>
      <c r="P163" s="243">
        <v>0</v>
      </c>
      <c r="Q163" s="243">
        <f>ROUND(E163*P163,2)</f>
        <v>0</v>
      </c>
      <c r="R163" s="245" t="s">
        <v>294</v>
      </c>
      <c r="S163" s="245" t="s">
        <v>272</v>
      </c>
      <c r="T163" s="246" t="s">
        <v>272</v>
      </c>
      <c r="U163" s="223">
        <v>0.43</v>
      </c>
      <c r="V163" s="223">
        <f>ROUND(E163*U163,2)</f>
        <v>0.43</v>
      </c>
      <c r="W163" s="223"/>
      <c r="X163" s="223" t="s">
        <v>240</v>
      </c>
      <c r="Y163" s="223" t="s">
        <v>241</v>
      </c>
      <c r="Z163" s="212"/>
      <c r="AA163" s="212"/>
      <c r="AB163" s="212"/>
      <c r="AC163" s="212"/>
      <c r="AD163" s="212"/>
      <c r="AE163" s="212"/>
      <c r="AF163" s="212"/>
      <c r="AG163" s="212" t="s">
        <v>242</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5">
      <c r="A164" s="233">
        <v>43</v>
      </c>
      <c r="B164" s="234" t="s">
        <v>534</v>
      </c>
      <c r="C164" s="251" t="s">
        <v>535</v>
      </c>
      <c r="D164" s="235" t="s">
        <v>280</v>
      </c>
      <c r="E164" s="236">
        <v>8.5</v>
      </c>
      <c r="F164" s="237"/>
      <c r="G164" s="238">
        <f>ROUND(E164*F164,2)</f>
        <v>0</v>
      </c>
      <c r="H164" s="237"/>
      <c r="I164" s="238">
        <f>ROUND(E164*H164,2)</f>
        <v>0</v>
      </c>
      <c r="J164" s="237"/>
      <c r="K164" s="238">
        <f>ROUND(E164*J164,2)</f>
        <v>0</v>
      </c>
      <c r="L164" s="238">
        <v>21</v>
      </c>
      <c r="M164" s="238">
        <f>G164*(1+L164/100)</f>
        <v>0</v>
      </c>
      <c r="N164" s="236">
        <v>3.15E-2</v>
      </c>
      <c r="O164" s="236">
        <f>ROUND(E164*N164,2)</f>
        <v>0.27</v>
      </c>
      <c r="P164" s="236">
        <v>0</v>
      </c>
      <c r="Q164" s="236">
        <f>ROUND(E164*P164,2)</f>
        <v>0</v>
      </c>
      <c r="R164" s="238" t="s">
        <v>294</v>
      </c>
      <c r="S164" s="238" t="s">
        <v>272</v>
      </c>
      <c r="T164" s="239" t="s">
        <v>272</v>
      </c>
      <c r="U164" s="223">
        <v>0.31</v>
      </c>
      <c r="V164" s="223">
        <f>ROUND(E164*U164,2)</f>
        <v>2.64</v>
      </c>
      <c r="W164" s="223"/>
      <c r="X164" s="223" t="s">
        <v>240</v>
      </c>
      <c r="Y164" s="223" t="s">
        <v>241</v>
      </c>
      <c r="Z164" s="212"/>
      <c r="AA164" s="212"/>
      <c r="AB164" s="212"/>
      <c r="AC164" s="212"/>
      <c r="AD164" s="212"/>
      <c r="AE164" s="212"/>
      <c r="AF164" s="212"/>
      <c r="AG164" s="212" t="s">
        <v>242</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2" x14ac:dyDescent="0.25">
      <c r="A165" s="219"/>
      <c r="B165" s="220"/>
      <c r="C165" s="259" t="s">
        <v>536</v>
      </c>
      <c r="D165" s="258"/>
      <c r="E165" s="258"/>
      <c r="F165" s="258"/>
      <c r="G165" s="258"/>
      <c r="H165" s="223"/>
      <c r="I165" s="223"/>
      <c r="J165" s="223"/>
      <c r="K165" s="223"/>
      <c r="L165" s="223"/>
      <c r="M165" s="223"/>
      <c r="N165" s="222"/>
      <c r="O165" s="222"/>
      <c r="P165" s="222"/>
      <c r="Q165" s="222"/>
      <c r="R165" s="223"/>
      <c r="S165" s="223"/>
      <c r="T165" s="223"/>
      <c r="U165" s="223"/>
      <c r="V165" s="223"/>
      <c r="W165" s="223"/>
      <c r="X165" s="223"/>
      <c r="Y165" s="223"/>
      <c r="Z165" s="212"/>
      <c r="AA165" s="212"/>
      <c r="AB165" s="212"/>
      <c r="AC165" s="212"/>
      <c r="AD165" s="212"/>
      <c r="AE165" s="212"/>
      <c r="AF165" s="212"/>
      <c r="AG165" s="212" t="s">
        <v>274</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5">
      <c r="A166" s="219"/>
      <c r="B166" s="220"/>
      <c r="C166" s="260" t="s">
        <v>448</v>
      </c>
      <c r="D166" s="256"/>
      <c r="E166" s="257"/>
      <c r="F166" s="223"/>
      <c r="G166" s="223"/>
      <c r="H166" s="223"/>
      <c r="I166" s="223"/>
      <c r="J166" s="223"/>
      <c r="K166" s="223"/>
      <c r="L166" s="223"/>
      <c r="M166" s="223"/>
      <c r="N166" s="222"/>
      <c r="O166" s="222"/>
      <c r="P166" s="222"/>
      <c r="Q166" s="222"/>
      <c r="R166" s="223"/>
      <c r="S166" s="223"/>
      <c r="T166" s="223"/>
      <c r="U166" s="223"/>
      <c r="V166" s="223"/>
      <c r="W166" s="223"/>
      <c r="X166" s="223"/>
      <c r="Y166" s="223"/>
      <c r="Z166" s="212"/>
      <c r="AA166" s="212"/>
      <c r="AB166" s="212"/>
      <c r="AC166" s="212"/>
      <c r="AD166" s="212"/>
      <c r="AE166" s="212"/>
      <c r="AF166" s="212"/>
      <c r="AG166" s="212" t="s">
        <v>276</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5">
      <c r="A167" s="219"/>
      <c r="B167" s="220"/>
      <c r="C167" s="260" t="s">
        <v>537</v>
      </c>
      <c r="D167" s="256"/>
      <c r="E167" s="257">
        <v>8.5</v>
      </c>
      <c r="F167" s="223"/>
      <c r="G167" s="223"/>
      <c r="H167" s="223"/>
      <c r="I167" s="223"/>
      <c r="J167" s="223"/>
      <c r="K167" s="223"/>
      <c r="L167" s="223"/>
      <c r="M167" s="223"/>
      <c r="N167" s="222"/>
      <c r="O167" s="222"/>
      <c r="P167" s="222"/>
      <c r="Q167" s="222"/>
      <c r="R167" s="223"/>
      <c r="S167" s="223"/>
      <c r="T167" s="223"/>
      <c r="U167" s="223"/>
      <c r="V167" s="223"/>
      <c r="W167" s="223"/>
      <c r="X167" s="223"/>
      <c r="Y167" s="223"/>
      <c r="Z167" s="212"/>
      <c r="AA167" s="212"/>
      <c r="AB167" s="212"/>
      <c r="AC167" s="212"/>
      <c r="AD167" s="212"/>
      <c r="AE167" s="212"/>
      <c r="AF167" s="212"/>
      <c r="AG167" s="212" t="s">
        <v>276</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5">
      <c r="A168" s="233">
        <v>44</v>
      </c>
      <c r="B168" s="234" t="s">
        <v>538</v>
      </c>
      <c r="C168" s="251" t="s">
        <v>539</v>
      </c>
      <c r="D168" s="235" t="s">
        <v>270</v>
      </c>
      <c r="E168" s="236">
        <v>0.85</v>
      </c>
      <c r="F168" s="237"/>
      <c r="G168" s="238">
        <f>ROUND(E168*F168,2)</f>
        <v>0</v>
      </c>
      <c r="H168" s="237"/>
      <c r="I168" s="238">
        <f>ROUND(E168*H168,2)</f>
        <v>0</v>
      </c>
      <c r="J168" s="237"/>
      <c r="K168" s="238">
        <f>ROUND(E168*J168,2)</f>
        <v>0</v>
      </c>
      <c r="L168" s="238">
        <v>21</v>
      </c>
      <c r="M168" s="238">
        <f>G168*(1+L168/100)</f>
        <v>0</v>
      </c>
      <c r="N168" s="236">
        <v>0</v>
      </c>
      <c r="O168" s="236">
        <f>ROUND(E168*N168,2)</f>
        <v>0</v>
      </c>
      <c r="P168" s="236">
        <v>0</v>
      </c>
      <c r="Q168" s="236">
        <f>ROUND(E168*P168,2)</f>
        <v>0</v>
      </c>
      <c r="R168" s="238" t="s">
        <v>294</v>
      </c>
      <c r="S168" s="238" t="s">
        <v>272</v>
      </c>
      <c r="T168" s="239" t="s">
        <v>272</v>
      </c>
      <c r="U168" s="223">
        <v>3</v>
      </c>
      <c r="V168" s="223">
        <f>ROUND(E168*U168,2)</f>
        <v>2.5499999999999998</v>
      </c>
      <c r="W168" s="223"/>
      <c r="X168" s="223" t="s">
        <v>240</v>
      </c>
      <c r="Y168" s="223" t="s">
        <v>241</v>
      </c>
      <c r="Z168" s="212"/>
      <c r="AA168" s="212"/>
      <c r="AB168" s="212"/>
      <c r="AC168" s="212"/>
      <c r="AD168" s="212"/>
      <c r="AE168" s="212"/>
      <c r="AF168" s="212"/>
      <c r="AG168" s="212" t="s">
        <v>242</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5">
      <c r="A169" s="219"/>
      <c r="B169" s="220"/>
      <c r="C169" s="259" t="s">
        <v>540</v>
      </c>
      <c r="D169" s="258"/>
      <c r="E169" s="258"/>
      <c r="F169" s="258"/>
      <c r="G169" s="258"/>
      <c r="H169" s="223"/>
      <c r="I169" s="223"/>
      <c r="J169" s="223"/>
      <c r="K169" s="223"/>
      <c r="L169" s="223"/>
      <c r="M169" s="223"/>
      <c r="N169" s="222"/>
      <c r="O169" s="222"/>
      <c r="P169" s="222"/>
      <c r="Q169" s="222"/>
      <c r="R169" s="223"/>
      <c r="S169" s="223"/>
      <c r="T169" s="223"/>
      <c r="U169" s="223"/>
      <c r="V169" s="223"/>
      <c r="W169" s="223"/>
      <c r="X169" s="223"/>
      <c r="Y169" s="223"/>
      <c r="Z169" s="212"/>
      <c r="AA169" s="212"/>
      <c r="AB169" s="212"/>
      <c r="AC169" s="212"/>
      <c r="AD169" s="212"/>
      <c r="AE169" s="212"/>
      <c r="AF169" s="212"/>
      <c r="AG169" s="212" t="s">
        <v>274</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5">
      <c r="A170" s="219"/>
      <c r="B170" s="220"/>
      <c r="C170" s="260" t="s">
        <v>541</v>
      </c>
      <c r="D170" s="256"/>
      <c r="E170" s="257">
        <v>0.85</v>
      </c>
      <c r="F170" s="223"/>
      <c r="G170" s="223"/>
      <c r="H170" s="223"/>
      <c r="I170" s="223"/>
      <c r="J170" s="223"/>
      <c r="K170" s="223"/>
      <c r="L170" s="223"/>
      <c r="M170" s="223"/>
      <c r="N170" s="222"/>
      <c r="O170" s="222"/>
      <c r="P170" s="222"/>
      <c r="Q170" s="222"/>
      <c r="R170" s="223"/>
      <c r="S170" s="223"/>
      <c r="T170" s="223"/>
      <c r="U170" s="223"/>
      <c r="V170" s="223"/>
      <c r="W170" s="223"/>
      <c r="X170" s="223"/>
      <c r="Y170" s="223"/>
      <c r="Z170" s="212"/>
      <c r="AA170" s="212"/>
      <c r="AB170" s="212"/>
      <c r="AC170" s="212"/>
      <c r="AD170" s="212"/>
      <c r="AE170" s="212"/>
      <c r="AF170" s="212"/>
      <c r="AG170" s="212" t="s">
        <v>276</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5">
      <c r="A171" s="233">
        <v>45</v>
      </c>
      <c r="B171" s="234" t="s">
        <v>516</v>
      </c>
      <c r="C171" s="251" t="s">
        <v>517</v>
      </c>
      <c r="D171" s="235" t="s">
        <v>365</v>
      </c>
      <c r="E171" s="236">
        <v>1.7</v>
      </c>
      <c r="F171" s="237"/>
      <c r="G171" s="238">
        <f>ROUND(E171*F171,2)</f>
        <v>0</v>
      </c>
      <c r="H171" s="237"/>
      <c r="I171" s="238">
        <f>ROUND(E171*H171,2)</f>
        <v>0</v>
      </c>
      <c r="J171" s="237"/>
      <c r="K171" s="238">
        <f>ROUND(E171*J171,2)</f>
        <v>0</v>
      </c>
      <c r="L171" s="238">
        <v>21</v>
      </c>
      <c r="M171" s="238">
        <f>G171*(1+L171/100)</f>
        <v>0</v>
      </c>
      <c r="N171" s="236">
        <v>1</v>
      </c>
      <c r="O171" s="236">
        <f>ROUND(E171*N171,2)</f>
        <v>1.7</v>
      </c>
      <c r="P171" s="236">
        <v>0</v>
      </c>
      <c r="Q171" s="236">
        <f>ROUND(E171*P171,2)</f>
        <v>0</v>
      </c>
      <c r="R171" s="238" t="s">
        <v>428</v>
      </c>
      <c r="S171" s="238" t="s">
        <v>272</v>
      </c>
      <c r="T171" s="239" t="s">
        <v>272</v>
      </c>
      <c r="U171" s="223">
        <v>0</v>
      </c>
      <c r="V171" s="223">
        <f>ROUND(E171*U171,2)</f>
        <v>0</v>
      </c>
      <c r="W171" s="223"/>
      <c r="X171" s="223" t="s">
        <v>423</v>
      </c>
      <c r="Y171" s="223" t="s">
        <v>241</v>
      </c>
      <c r="Z171" s="212"/>
      <c r="AA171" s="212"/>
      <c r="AB171" s="212"/>
      <c r="AC171" s="212"/>
      <c r="AD171" s="212"/>
      <c r="AE171" s="212"/>
      <c r="AF171" s="212"/>
      <c r="AG171" s="212" t="s">
        <v>424</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5">
      <c r="A172" s="219"/>
      <c r="B172" s="220"/>
      <c r="C172" s="260" t="s">
        <v>542</v>
      </c>
      <c r="D172" s="256"/>
      <c r="E172" s="257">
        <v>1.7</v>
      </c>
      <c r="F172" s="223"/>
      <c r="G172" s="223"/>
      <c r="H172" s="223"/>
      <c r="I172" s="223"/>
      <c r="J172" s="223"/>
      <c r="K172" s="223"/>
      <c r="L172" s="223"/>
      <c r="M172" s="223"/>
      <c r="N172" s="222"/>
      <c r="O172" s="222"/>
      <c r="P172" s="222"/>
      <c r="Q172" s="222"/>
      <c r="R172" s="223"/>
      <c r="S172" s="223"/>
      <c r="T172" s="223"/>
      <c r="U172" s="223"/>
      <c r="V172" s="223"/>
      <c r="W172" s="223"/>
      <c r="X172" s="223"/>
      <c r="Y172" s="223"/>
      <c r="Z172" s="212"/>
      <c r="AA172" s="212"/>
      <c r="AB172" s="212"/>
      <c r="AC172" s="212"/>
      <c r="AD172" s="212"/>
      <c r="AE172" s="212"/>
      <c r="AF172" s="212"/>
      <c r="AG172" s="212" t="s">
        <v>276</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5">
      <c r="A173" s="233">
        <v>46</v>
      </c>
      <c r="B173" s="234" t="s">
        <v>543</v>
      </c>
      <c r="C173" s="251" t="s">
        <v>544</v>
      </c>
      <c r="D173" s="235" t="s">
        <v>280</v>
      </c>
      <c r="E173" s="236">
        <v>121.2</v>
      </c>
      <c r="F173" s="237"/>
      <c r="G173" s="238">
        <f>ROUND(E173*F173,2)</f>
        <v>0</v>
      </c>
      <c r="H173" s="237"/>
      <c r="I173" s="238">
        <f>ROUND(E173*H173,2)</f>
        <v>0</v>
      </c>
      <c r="J173" s="237"/>
      <c r="K173" s="238">
        <f>ROUND(E173*J173,2)</f>
        <v>0</v>
      </c>
      <c r="L173" s="238">
        <v>21</v>
      </c>
      <c r="M173" s="238">
        <f>G173*(1+L173/100)</f>
        <v>0</v>
      </c>
      <c r="N173" s="236">
        <v>0.17499999999999999</v>
      </c>
      <c r="O173" s="236">
        <f>ROUND(E173*N173,2)</f>
        <v>21.21</v>
      </c>
      <c r="P173" s="236">
        <v>0</v>
      </c>
      <c r="Q173" s="236">
        <f>ROUND(E173*P173,2)</f>
        <v>0</v>
      </c>
      <c r="R173" s="238" t="s">
        <v>428</v>
      </c>
      <c r="S173" s="238" t="s">
        <v>272</v>
      </c>
      <c r="T173" s="239" t="s">
        <v>239</v>
      </c>
      <c r="U173" s="223">
        <v>0</v>
      </c>
      <c r="V173" s="223">
        <f>ROUND(E173*U173,2)</f>
        <v>0</v>
      </c>
      <c r="W173" s="223"/>
      <c r="X173" s="223" t="s">
        <v>423</v>
      </c>
      <c r="Y173" s="223" t="s">
        <v>241</v>
      </c>
      <c r="Z173" s="212"/>
      <c r="AA173" s="212"/>
      <c r="AB173" s="212"/>
      <c r="AC173" s="212"/>
      <c r="AD173" s="212"/>
      <c r="AE173" s="212"/>
      <c r="AF173" s="212"/>
      <c r="AG173" s="212" t="s">
        <v>424</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5">
      <c r="A174" s="219"/>
      <c r="B174" s="220"/>
      <c r="C174" s="260" t="s">
        <v>545</v>
      </c>
      <c r="D174" s="256"/>
      <c r="E174" s="257">
        <v>121.2</v>
      </c>
      <c r="F174" s="223"/>
      <c r="G174" s="223"/>
      <c r="H174" s="223"/>
      <c r="I174" s="223"/>
      <c r="J174" s="223"/>
      <c r="K174" s="223"/>
      <c r="L174" s="223"/>
      <c r="M174" s="223"/>
      <c r="N174" s="222"/>
      <c r="O174" s="222"/>
      <c r="P174" s="222"/>
      <c r="Q174" s="222"/>
      <c r="R174" s="223"/>
      <c r="S174" s="223"/>
      <c r="T174" s="223"/>
      <c r="U174" s="223"/>
      <c r="V174" s="223"/>
      <c r="W174" s="223"/>
      <c r="X174" s="223"/>
      <c r="Y174" s="223"/>
      <c r="Z174" s="212"/>
      <c r="AA174" s="212"/>
      <c r="AB174" s="212"/>
      <c r="AC174" s="212"/>
      <c r="AD174" s="212"/>
      <c r="AE174" s="212"/>
      <c r="AF174" s="212"/>
      <c r="AG174" s="212" t="s">
        <v>276</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5">
      <c r="A175" s="233">
        <v>47</v>
      </c>
      <c r="B175" s="234" t="s">
        <v>546</v>
      </c>
      <c r="C175" s="251" t="s">
        <v>547</v>
      </c>
      <c r="D175" s="235" t="s">
        <v>280</v>
      </c>
      <c r="E175" s="236">
        <v>8.5850000000000009</v>
      </c>
      <c r="F175" s="237"/>
      <c r="G175" s="238">
        <f>ROUND(E175*F175,2)</f>
        <v>0</v>
      </c>
      <c r="H175" s="237"/>
      <c r="I175" s="238">
        <f>ROUND(E175*H175,2)</f>
        <v>0</v>
      </c>
      <c r="J175" s="237"/>
      <c r="K175" s="238">
        <f>ROUND(E175*J175,2)</f>
        <v>0</v>
      </c>
      <c r="L175" s="238">
        <v>21</v>
      </c>
      <c r="M175" s="238">
        <f>G175*(1+L175/100)</f>
        <v>0</v>
      </c>
      <c r="N175" s="236">
        <v>1E-3</v>
      </c>
      <c r="O175" s="236">
        <f>ROUND(E175*N175,2)</f>
        <v>0.01</v>
      </c>
      <c r="P175" s="236">
        <v>0</v>
      </c>
      <c r="Q175" s="236">
        <f>ROUND(E175*P175,2)</f>
        <v>0</v>
      </c>
      <c r="R175" s="238"/>
      <c r="S175" s="238" t="s">
        <v>238</v>
      </c>
      <c r="T175" s="239" t="s">
        <v>239</v>
      </c>
      <c r="U175" s="223">
        <v>0</v>
      </c>
      <c r="V175" s="223">
        <f>ROUND(E175*U175,2)</f>
        <v>0</v>
      </c>
      <c r="W175" s="223"/>
      <c r="X175" s="223" t="s">
        <v>423</v>
      </c>
      <c r="Y175" s="223" t="s">
        <v>241</v>
      </c>
      <c r="Z175" s="212"/>
      <c r="AA175" s="212"/>
      <c r="AB175" s="212"/>
      <c r="AC175" s="212"/>
      <c r="AD175" s="212"/>
      <c r="AE175" s="212"/>
      <c r="AF175" s="212"/>
      <c r="AG175" s="212" t="s">
        <v>424</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5">
      <c r="A176" s="219"/>
      <c r="B176" s="220"/>
      <c r="C176" s="260" t="s">
        <v>548</v>
      </c>
      <c r="D176" s="256"/>
      <c r="E176" s="257">
        <v>8.5850000000000009</v>
      </c>
      <c r="F176" s="223"/>
      <c r="G176" s="223"/>
      <c r="H176" s="223"/>
      <c r="I176" s="223"/>
      <c r="J176" s="223"/>
      <c r="K176" s="223"/>
      <c r="L176" s="223"/>
      <c r="M176" s="223"/>
      <c r="N176" s="222"/>
      <c r="O176" s="222"/>
      <c r="P176" s="222"/>
      <c r="Q176" s="222"/>
      <c r="R176" s="223"/>
      <c r="S176" s="223"/>
      <c r="T176" s="223"/>
      <c r="U176" s="223"/>
      <c r="V176" s="223"/>
      <c r="W176" s="223"/>
      <c r="X176" s="223"/>
      <c r="Y176" s="223"/>
      <c r="Z176" s="212"/>
      <c r="AA176" s="212"/>
      <c r="AB176" s="212"/>
      <c r="AC176" s="212"/>
      <c r="AD176" s="212"/>
      <c r="AE176" s="212"/>
      <c r="AF176" s="212"/>
      <c r="AG176" s="212" t="s">
        <v>276</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x14ac:dyDescent="0.25">
      <c r="A177" s="226" t="s">
        <v>233</v>
      </c>
      <c r="B177" s="227" t="s">
        <v>158</v>
      </c>
      <c r="C177" s="249" t="s">
        <v>159</v>
      </c>
      <c r="D177" s="228"/>
      <c r="E177" s="229"/>
      <c r="F177" s="230"/>
      <c r="G177" s="230">
        <f>SUMIF(AG178:AG191,"&lt;&gt;NOR",G178:G191)</f>
        <v>0</v>
      </c>
      <c r="H177" s="230"/>
      <c r="I177" s="230">
        <f>SUM(I178:I191)</f>
        <v>0</v>
      </c>
      <c r="J177" s="230"/>
      <c r="K177" s="230">
        <f>SUM(K178:K191)</f>
        <v>0</v>
      </c>
      <c r="L177" s="230"/>
      <c r="M177" s="230">
        <f>SUM(M178:M191)</f>
        <v>0</v>
      </c>
      <c r="N177" s="229"/>
      <c r="O177" s="229">
        <f>SUM(O178:O191)</f>
        <v>17.239999999999998</v>
      </c>
      <c r="P177" s="229"/>
      <c r="Q177" s="229">
        <f>SUM(Q178:Q191)</f>
        <v>0</v>
      </c>
      <c r="R177" s="230"/>
      <c r="S177" s="230"/>
      <c r="T177" s="231"/>
      <c r="U177" s="225"/>
      <c r="V177" s="225">
        <f>SUM(V178:V191)</f>
        <v>20.010000000000002</v>
      </c>
      <c r="W177" s="225"/>
      <c r="X177" s="225"/>
      <c r="Y177" s="225"/>
      <c r="AG177" t="s">
        <v>234</v>
      </c>
    </row>
    <row r="178" spans="1:60" ht="20.399999999999999" outlineLevel="1" x14ac:dyDescent="0.25">
      <c r="A178" s="233">
        <v>48</v>
      </c>
      <c r="B178" s="234" t="s">
        <v>549</v>
      </c>
      <c r="C178" s="251" t="s">
        <v>550</v>
      </c>
      <c r="D178" s="235" t="s">
        <v>314</v>
      </c>
      <c r="E178" s="236">
        <v>31</v>
      </c>
      <c r="F178" s="237"/>
      <c r="G178" s="238">
        <f>ROUND(E178*F178,2)</f>
        <v>0</v>
      </c>
      <c r="H178" s="237"/>
      <c r="I178" s="238">
        <f>ROUND(E178*H178,2)</f>
        <v>0</v>
      </c>
      <c r="J178" s="237"/>
      <c r="K178" s="238">
        <f>ROUND(E178*J178,2)</f>
        <v>0</v>
      </c>
      <c r="L178" s="238">
        <v>21</v>
      </c>
      <c r="M178" s="238">
        <f>G178*(1+L178/100)</f>
        <v>0</v>
      </c>
      <c r="N178" s="236">
        <v>0.10249999999999999</v>
      </c>
      <c r="O178" s="236">
        <f>ROUND(E178*N178,2)</f>
        <v>3.18</v>
      </c>
      <c r="P178" s="236">
        <v>0</v>
      </c>
      <c r="Q178" s="236">
        <f>ROUND(E178*P178,2)</f>
        <v>0</v>
      </c>
      <c r="R178" s="238" t="s">
        <v>294</v>
      </c>
      <c r="S178" s="238" t="s">
        <v>272</v>
      </c>
      <c r="T178" s="239" t="s">
        <v>272</v>
      </c>
      <c r="U178" s="223">
        <v>0.14000000000000001</v>
      </c>
      <c r="V178" s="223">
        <f>ROUND(E178*U178,2)</f>
        <v>4.34</v>
      </c>
      <c r="W178" s="223"/>
      <c r="X178" s="223" t="s">
        <v>240</v>
      </c>
      <c r="Y178" s="223" t="s">
        <v>241</v>
      </c>
      <c r="Z178" s="212"/>
      <c r="AA178" s="212"/>
      <c r="AB178" s="212"/>
      <c r="AC178" s="212"/>
      <c r="AD178" s="212"/>
      <c r="AE178" s="212"/>
      <c r="AF178" s="212"/>
      <c r="AG178" s="212" t="s">
        <v>242</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2" x14ac:dyDescent="0.25">
      <c r="A179" s="219"/>
      <c r="B179" s="220"/>
      <c r="C179" s="259" t="s">
        <v>551</v>
      </c>
      <c r="D179" s="258"/>
      <c r="E179" s="258"/>
      <c r="F179" s="258"/>
      <c r="G179" s="258"/>
      <c r="H179" s="223"/>
      <c r="I179" s="223"/>
      <c r="J179" s="223"/>
      <c r="K179" s="223"/>
      <c r="L179" s="223"/>
      <c r="M179" s="223"/>
      <c r="N179" s="222"/>
      <c r="O179" s="222"/>
      <c r="P179" s="222"/>
      <c r="Q179" s="222"/>
      <c r="R179" s="223"/>
      <c r="S179" s="223"/>
      <c r="T179" s="223"/>
      <c r="U179" s="223"/>
      <c r="V179" s="223"/>
      <c r="W179" s="223"/>
      <c r="X179" s="223"/>
      <c r="Y179" s="223"/>
      <c r="Z179" s="212"/>
      <c r="AA179" s="212"/>
      <c r="AB179" s="212"/>
      <c r="AC179" s="212"/>
      <c r="AD179" s="212"/>
      <c r="AE179" s="212"/>
      <c r="AF179" s="212"/>
      <c r="AG179" s="212" t="s">
        <v>274</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ht="20.399999999999999" outlineLevel="1" x14ac:dyDescent="0.25">
      <c r="A180" s="233">
        <v>49</v>
      </c>
      <c r="B180" s="234" t="s">
        <v>552</v>
      </c>
      <c r="C180" s="251" t="s">
        <v>553</v>
      </c>
      <c r="D180" s="235" t="s">
        <v>314</v>
      </c>
      <c r="E180" s="236">
        <v>10</v>
      </c>
      <c r="F180" s="237"/>
      <c r="G180" s="238">
        <f>ROUND(E180*F180,2)</f>
        <v>0</v>
      </c>
      <c r="H180" s="237"/>
      <c r="I180" s="238">
        <f>ROUND(E180*H180,2)</f>
        <v>0</v>
      </c>
      <c r="J180" s="237"/>
      <c r="K180" s="238">
        <f>ROUND(E180*J180,2)</f>
        <v>0</v>
      </c>
      <c r="L180" s="238">
        <v>21</v>
      </c>
      <c r="M180" s="238">
        <f>G180*(1+L180/100)</f>
        <v>0</v>
      </c>
      <c r="N180" s="236">
        <v>0.188</v>
      </c>
      <c r="O180" s="236">
        <f>ROUND(E180*N180,2)</f>
        <v>1.88</v>
      </c>
      <c r="P180" s="236">
        <v>0</v>
      </c>
      <c r="Q180" s="236">
        <f>ROUND(E180*P180,2)</f>
        <v>0</v>
      </c>
      <c r="R180" s="238" t="s">
        <v>294</v>
      </c>
      <c r="S180" s="238" t="s">
        <v>272</v>
      </c>
      <c r="T180" s="239" t="s">
        <v>272</v>
      </c>
      <c r="U180" s="223">
        <v>0.27200000000000002</v>
      </c>
      <c r="V180" s="223">
        <f>ROUND(E180*U180,2)</f>
        <v>2.72</v>
      </c>
      <c r="W180" s="223"/>
      <c r="X180" s="223" t="s">
        <v>240</v>
      </c>
      <c r="Y180" s="223" t="s">
        <v>241</v>
      </c>
      <c r="Z180" s="212"/>
      <c r="AA180" s="212"/>
      <c r="AB180" s="212"/>
      <c r="AC180" s="212"/>
      <c r="AD180" s="212"/>
      <c r="AE180" s="212"/>
      <c r="AF180" s="212"/>
      <c r="AG180" s="212" t="s">
        <v>242</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5">
      <c r="A181" s="219"/>
      <c r="B181" s="220"/>
      <c r="C181" s="259" t="s">
        <v>554</v>
      </c>
      <c r="D181" s="258"/>
      <c r="E181" s="258"/>
      <c r="F181" s="258"/>
      <c r="G181" s="258"/>
      <c r="H181" s="223"/>
      <c r="I181" s="223"/>
      <c r="J181" s="223"/>
      <c r="K181" s="223"/>
      <c r="L181" s="223"/>
      <c r="M181" s="223"/>
      <c r="N181" s="222"/>
      <c r="O181" s="222"/>
      <c r="P181" s="222"/>
      <c r="Q181" s="222"/>
      <c r="R181" s="223"/>
      <c r="S181" s="223"/>
      <c r="T181" s="223"/>
      <c r="U181" s="223"/>
      <c r="V181" s="223"/>
      <c r="W181" s="223"/>
      <c r="X181" s="223"/>
      <c r="Y181" s="223"/>
      <c r="Z181" s="212"/>
      <c r="AA181" s="212"/>
      <c r="AB181" s="212"/>
      <c r="AC181" s="212"/>
      <c r="AD181" s="212"/>
      <c r="AE181" s="212"/>
      <c r="AF181" s="212"/>
      <c r="AG181" s="212" t="s">
        <v>274</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5">
      <c r="A182" s="240">
        <v>50</v>
      </c>
      <c r="B182" s="241" t="s">
        <v>555</v>
      </c>
      <c r="C182" s="250" t="s">
        <v>556</v>
      </c>
      <c r="D182" s="242" t="s">
        <v>314</v>
      </c>
      <c r="E182" s="243">
        <v>11</v>
      </c>
      <c r="F182" s="244"/>
      <c r="G182" s="245">
        <f>ROUND(E182*F182,2)</f>
        <v>0</v>
      </c>
      <c r="H182" s="244"/>
      <c r="I182" s="245">
        <f>ROUND(E182*H182,2)</f>
        <v>0</v>
      </c>
      <c r="J182" s="244"/>
      <c r="K182" s="245">
        <f>ROUND(E182*J182,2)</f>
        <v>0</v>
      </c>
      <c r="L182" s="245">
        <v>21</v>
      </c>
      <c r="M182" s="245">
        <f>G182*(1+L182/100)</f>
        <v>0</v>
      </c>
      <c r="N182" s="243">
        <v>0.10249999999999999</v>
      </c>
      <c r="O182" s="243">
        <f>ROUND(E182*N182,2)</f>
        <v>1.1299999999999999</v>
      </c>
      <c r="P182" s="243">
        <v>0</v>
      </c>
      <c r="Q182" s="243">
        <f>ROUND(E182*P182,2)</f>
        <v>0</v>
      </c>
      <c r="R182" s="245"/>
      <c r="S182" s="245" t="s">
        <v>238</v>
      </c>
      <c r="T182" s="246" t="s">
        <v>272</v>
      </c>
      <c r="U182" s="223">
        <v>0.14000000000000001</v>
      </c>
      <c r="V182" s="223">
        <f>ROUND(E182*U182,2)</f>
        <v>1.54</v>
      </c>
      <c r="W182" s="223"/>
      <c r="X182" s="223" t="s">
        <v>240</v>
      </c>
      <c r="Y182" s="223" t="s">
        <v>241</v>
      </c>
      <c r="Z182" s="212"/>
      <c r="AA182" s="212"/>
      <c r="AB182" s="212"/>
      <c r="AC182" s="212"/>
      <c r="AD182" s="212"/>
      <c r="AE182" s="212"/>
      <c r="AF182" s="212"/>
      <c r="AG182" s="212" t="s">
        <v>242</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5">
      <c r="A183" s="240">
        <v>51</v>
      </c>
      <c r="B183" s="241" t="s">
        <v>557</v>
      </c>
      <c r="C183" s="250" t="s">
        <v>558</v>
      </c>
      <c r="D183" s="242" t="s">
        <v>314</v>
      </c>
      <c r="E183" s="243">
        <v>81.5</v>
      </c>
      <c r="F183" s="244"/>
      <c r="G183" s="245">
        <f>ROUND(E183*F183,2)</f>
        <v>0</v>
      </c>
      <c r="H183" s="244"/>
      <c r="I183" s="245">
        <f>ROUND(E183*H183,2)</f>
        <v>0</v>
      </c>
      <c r="J183" s="244"/>
      <c r="K183" s="245">
        <f>ROUND(E183*J183,2)</f>
        <v>0</v>
      </c>
      <c r="L183" s="245">
        <v>21</v>
      </c>
      <c r="M183" s="245">
        <f>G183*(1+L183/100)</f>
        <v>0</v>
      </c>
      <c r="N183" s="243">
        <v>0.10249999999999999</v>
      </c>
      <c r="O183" s="243">
        <f>ROUND(E183*N183,2)</f>
        <v>8.35</v>
      </c>
      <c r="P183" s="243">
        <v>0</v>
      </c>
      <c r="Q183" s="243">
        <f>ROUND(E183*P183,2)</f>
        <v>0</v>
      </c>
      <c r="R183" s="245"/>
      <c r="S183" s="245" t="s">
        <v>238</v>
      </c>
      <c r="T183" s="246" t="s">
        <v>239</v>
      </c>
      <c r="U183" s="223">
        <v>0.14000000000000001</v>
      </c>
      <c r="V183" s="223">
        <f>ROUND(E183*U183,2)</f>
        <v>11.41</v>
      </c>
      <c r="W183" s="223"/>
      <c r="X183" s="223" t="s">
        <v>240</v>
      </c>
      <c r="Y183" s="223" t="s">
        <v>241</v>
      </c>
      <c r="Z183" s="212"/>
      <c r="AA183" s="212"/>
      <c r="AB183" s="212"/>
      <c r="AC183" s="212"/>
      <c r="AD183" s="212"/>
      <c r="AE183" s="212"/>
      <c r="AF183" s="212"/>
      <c r="AG183" s="212" t="s">
        <v>242</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5">
      <c r="A184" s="233">
        <v>52</v>
      </c>
      <c r="B184" s="234" t="s">
        <v>559</v>
      </c>
      <c r="C184" s="251" t="s">
        <v>560</v>
      </c>
      <c r="D184" s="235" t="s">
        <v>324</v>
      </c>
      <c r="E184" s="236">
        <v>11.11</v>
      </c>
      <c r="F184" s="237"/>
      <c r="G184" s="238">
        <f>ROUND(E184*F184,2)</f>
        <v>0</v>
      </c>
      <c r="H184" s="237"/>
      <c r="I184" s="238">
        <f>ROUND(E184*H184,2)</f>
        <v>0</v>
      </c>
      <c r="J184" s="237"/>
      <c r="K184" s="238">
        <f>ROUND(E184*J184,2)</f>
        <v>0</v>
      </c>
      <c r="L184" s="238">
        <v>21</v>
      </c>
      <c r="M184" s="238">
        <f>G184*(1+L184/100)</f>
        <v>0</v>
      </c>
      <c r="N184" s="236">
        <v>8.0800000000000004E-3</v>
      </c>
      <c r="O184" s="236">
        <f>ROUND(E184*N184,2)</f>
        <v>0.09</v>
      </c>
      <c r="P184" s="236">
        <v>0</v>
      </c>
      <c r="Q184" s="236">
        <f>ROUND(E184*P184,2)</f>
        <v>0</v>
      </c>
      <c r="R184" s="238"/>
      <c r="S184" s="238" t="s">
        <v>238</v>
      </c>
      <c r="T184" s="239" t="s">
        <v>239</v>
      </c>
      <c r="U184" s="223">
        <v>0</v>
      </c>
      <c r="V184" s="223">
        <f>ROUND(E184*U184,2)</f>
        <v>0</v>
      </c>
      <c r="W184" s="223"/>
      <c r="X184" s="223" t="s">
        <v>423</v>
      </c>
      <c r="Y184" s="223" t="s">
        <v>241</v>
      </c>
      <c r="Z184" s="212"/>
      <c r="AA184" s="212"/>
      <c r="AB184" s="212"/>
      <c r="AC184" s="212"/>
      <c r="AD184" s="212"/>
      <c r="AE184" s="212"/>
      <c r="AF184" s="212"/>
      <c r="AG184" s="212" t="s">
        <v>424</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2" x14ac:dyDescent="0.25">
      <c r="A185" s="219"/>
      <c r="B185" s="220"/>
      <c r="C185" s="260" t="s">
        <v>561</v>
      </c>
      <c r="D185" s="256"/>
      <c r="E185" s="257">
        <v>11.11</v>
      </c>
      <c r="F185" s="223"/>
      <c r="G185" s="223"/>
      <c r="H185" s="223"/>
      <c r="I185" s="223"/>
      <c r="J185" s="223"/>
      <c r="K185" s="223"/>
      <c r="L185" s="223"/>
      <c r="M185" s="223"/>
      <c r="N185" s="222"/>
      <c r="O185" s="222"/>
      <c r="P185" s="222"/>
      <c r="Q185" s="222"/>
      <c r="R185" s="223"/>
      <c r="S185" s="223"/>
      <c r="T185" s="223"/>
      <c r="U185" s="223"/>
      <c r="V185" s="223"/>
      <c r="W185" s="223"/>
      <c r="X185" s="223"/>
      <c r="Y185" s="223"/>
      <c r="Z185" s="212"/>
      <c r="AA185" s="212"/>
      <c r="AB185" s="212"/>
      <c r="AC185" s="212"/>
      <c r="AD185" s="212"/>
      <c r="AE185" s="212"/>
      <c r="AF185" s="212"/>
      <c r="AG185" s="212" t="s">
        <v>276</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5">
      <c r="A186" s="233">
        <v>53</v>
      </c>
      <c r="B186" s="234" t="s">
        <v>562</v>
      </c>
      <c r="C186" s="251" t="s">
        <v>563</v>
      </c>
      <c r="D186" s="235" t="s">
        <v>564</v>
      </c>
      <c r="E186" s="236">
        <v>82.314999999999998</v>
      </c>
      <c r="F186" s="237"/>
      <c r="G186" s="238">
        <f>ROUND(E186*F186,2)</f>
        <v>0</v>
      </c>
      <c r="H186" s="237"/>
      <c r="I186" s="238">
        <f>ROUND(E186*H186,2)</f>
        <v>0</v>
      </c>
      <c r="J186" s="237"/>
      <c r="K186" s="238">
        <f>ROUND(E186*J186,2)</f>
        <v>0</v>
      </c>
      <c r="L186" s="238">
        <v>21</v>
      </c>
      <c r="M186" s="238">
        <f>G186*(1+L186/100)</f>
        <v>0</v>
      </c>
      <c r="N186" s="236">
        <v>8.0800000000000004E-3</v>
      </c>
      <c r="O186" s="236">
        <f>ROUND(E186*N186,2)</f>
        <v>0.67</v>
      </c>
      <c r="P186" s="236">
        <v>0</v>
      </c>
      <c r="Q186" s="236">
        <f>ROUND(E186*P186,2)</f>
        <v>0</v>
      </c>
      <c r="R186" s="238"/>
      <c r="S186" s="238" t="s">
        <v>238</v>
      </c>
      <c r="T186" s="239" t="s">
        <v>239</v>
      </c>
      <c r="U186" s="223">
        <v>0</v>
      </c>
      <c r="V186" s="223">
        <f>ROUND(E186*U186,2)</f>
        <v>0</v>
      </c>
      <c r="W186" s="223"/>
      <c r="X186" s="223" t="s">
        <v>423</v>
      </c>
      <c r="Y186" s="223" t="s">
        <v>241</v>
      </c>
      <c r="Z186" s="212"/>
      <c r="AA186" s="212"/>
      <c r="AB186" s="212"/>
      <c r="AC186" s="212"/>
      <c r="AD186" s="212"/>
      <c r="AE186" s="212"/>
      <c r="AF186" s="212"/>
      <c r="AG186" s="212" t="s">
        <v>424</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5">
      <c r="A187" s="219"/>
      <c r="B187" s="220"/>
      <c r="C187" s="260" t="s">
        <v>565</v>
      </c>
      <c r="D187" s="256"/>
      <c r="E187" s="257">
        <v>82.314999999999998</v>
      </c>
      <c r="F187" s="223"/>
      <c r="G187" s="223"/>
      <c r="H187" s="223"/>
      <c r="I187" s="223"/>
      <c r="J187" s="223"/>
      <c r="K187" s="223"/>
      <c r="L187" s="223"/>
      <c r="M187" s="223"/>
      <c r="N187" s="222"/>
      <c r="O187" s="222"/>
      <c r="P187" s="222"/>
      <c r="Q187" s="222"/>
      <c r="R187" s="223"/>
      <c r="S187" s="223"/>
      <c r="T187" s="223"/>
      <c r="U187" s="223"/>
      <c r="V187" s="223"/>
      <c r="W187" s="223"/>
      <c r="X187" s="223"/>
      <c r="Y187" s="223"/>
      <c r="Z187" s="212"/>
      <c r="AA187" s="212"/>
      <c r="AB187" s="212"/>
      <c r="AC187" s="212"/>
      <c r="AD187" s="212"/>
      <c r="AE187" s="212"/>
      <c r="AF187" s="212"/>
      <c r="AG187" s="212" t="s">
        <v>276</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5">
      <c r="A188" s="233">
        <v>54</v>
      </c>
      <c r="B188" s="234" t="s">
        <v>566</v>
      </c>
      <c r="C188" s="251" t="s">
        <v>567</v>
      </c>
      <c r="D188" s="235" t="s">
        <v>324</v>
      </c>
      <c r="E188" s="236">
        <v>31.31</v>
      </c>
      <c r="F188" s="237"/>
      <c r="G188" s="238">
        <f>ROUND(E188*F188,2)</f>
        <v>0</v>
      </c>
      <c r="H188" s="237"/>
      <c r="I188" s="238">
        <f>ROUND(E188*H188,2)</f>
        <v>0</v>
      </c>
      <c r="J188" s="237"/>
      <c r="K188" s="238">
        <f>ROUND(E188*J188,2)</f>
        <v>0</v>
      </c>
      <c r="L188" s="238">
        <v>21</v>
      </c>
      <c r="M188" s="238">
        <f>G188*(1+L188/100)</f>
        <v>0</v>
      </c>
      <c r="N188" s="236">
        <v>3.5999999999999997E-2</v>
      </c>
      <c r="O188" s="236">
        <f>ROUND(E188*N188,2)</f>
        <v>1.1299999999999999</v>
      </c>
      <c r="P188" s="236">
        <v>0</v>
      </c>
      <c r="Q188" s="236">
        <f>ROUND(E188*P188,2)</f>
        <v>0</v>
      </c>
      <c r="R188" s="238" t="s">
        <v>428</v>
      </c>
      <c r="S188" s="238" t="s">
        <v>272</v>
      </c>
      <c r="T188" s="239" t="s">
        <v>272</v>
      </c>
      <c r="U188" s="223">
        <v>0</v>
      </c>
      <c r="V188" s="223">
        <f>ROUND(E188*U188,2)</f>
        <v>0</v>
      </c>
      <c r="W188" s="223"/>
      <c r="X188" s="223" t="s">
        <v>423</v>
      </c>
      <c r="Y188" s="223" t="s">
        <v>241</v>
      </c>
      <c r="Z188" s="212"/>
      <c r="AA188" s="212"/>
      <c r="AB188" s="212"/>
      <c r="AC188" s="212"/>
      <c r="AD188" s="212"/>
      <c r="AE188" s="212"/>
      <c r="AF188" s="212"/>
      <c r="AG188" s="212" t="s">
        <v>424</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5">
      <c r="A189" s="219"/>
      <c r="B189" s="220"/>
      <c r="C189" s="260" t="s">
        <v>568</v>
      </c>
      <c r="D189" s="256"/>
      <c r="E189" s="257">
        <v>31.31</v>
      </c>
      <c r="F189" s="223"/>
      <c r="G189" s="223"/>
      <c r="H189" s="223"/>
      <c r="I189" s="223"/>
      <c r="J189" s="223"/>
      <c r="K189" s="223"/>
      <c r="L189" s="223"/>
      <c r="M189" s="223"/>
      <c r="N189" s="222"/>
      <c r="O189" s="222"/>
      <c r="P189" s="222"/>
      <c r="Q189" s="222"/>
      <c r="R189" s="223"/>
      <c r="S189" s="223"/>
      <c r="T189" s="223"/>
      <c r="U189" s="223"/>
      <c r="V189" s="223"/>
      <c r="W189" s="223"/>
      <c r="X189" s="223"/>
      <c r="Y189" s="223"/>
      <c r="Z189" s="212"/>
      <c r="AA189" s="212"/>
      <c r="AB189" s="212"/>
      <c r="AC189" s="212"/>
      <c r="AD189" s="212"/>
      <c r="AE189" s="212"/>
      <c r="AF189" s="212"/>
      <c r="AG189" s="212" t="s">
        <v>276</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5">
      <c r="A190" s="233">
        <v>55</v>
      </c>
      <c r="B190" s="234" t="s">
        <v>569</v>
      </c>
      <c r="C190" s="251" t="s">
        <v>570</v>
      </c>
      <c r="D190" s="235" t="s">
        <v>324</v>
      </c>
      <c r="E190" s="236">
        <v>10.1</v>
      </c>
      <c r="F190" s="237"/>
      <c r="G190" s="238">
        <f>ROUND(E190*F190,2)</f>
        <v>0</v>
      </c>
      <c r="H190" s="237"/>
      <c r="I190" s="238">
        <f>ROUND(E190*H190,2)</f>
        <v>0</v>
      </c>
      <c r="J190" s="237"/>
      <c r="K190" s="238">
        <f>ROUND(E190*J190,2)</f>
        <v>0</v>
      </c>
      <c r="L190" s="238">
        <v>21</v>
      </c>
      <c r="M190" s="238">
        <f>G190*(1+L190/100)</f>
        <v>0</v>
      </c>
      <c r="N190" s="236">
        <v>0.08</v>
      </c>
      <c r="O190" s="236">
        <f>ROUND(E190*N190,2)</f>
        <v>0.81</v>
      </c>
      <c r="P190" s="236">
        <v>0</v>
      </c>
      <c r="Q190" s="236">
        <f>ROUND(E190*P190,2)</f>
        <v>0</v>
      </c>
      <c r="R190" s="238" t="s">
        <v>428</v>
      </c>
      <c r="S190" s="238" t="s">
        <v>272</v>
      </c>
      <c r="T190" s="239" t="s">
        <v>272</v>
      </c>
      <c r="U190" s="223">
        <v>0</v>
      </c>
      <c r="V190" s="223">
        <f>ROUND(E190*U190,2)</f>
        <v>0</v>
      </c>
      <c r="W190" s="223"/>
      <c r="X190" s="223" t="s">
        <v>423</v>
      </c>
      <c r="Y190" s="223" t="s">
        <v>241</v>
      </c>
      <c r="Z190" s="212"/>
      <c r="AA190" s="212"/>
      <c r="AB190" s="212"/>
      <c r="AC190" s="212"/>
      <c r="AD190" s="212"/>
      <c r="AE190" s="212"/>
      <c r="AF190" s="212"/>
      <c r="AG190" s="212" t="s">
        <v>424</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5">
      <c r="A191" s="219"/>
      <c r="B191" s="220"/>
      <c r="C191" s="260" t="s">
        <v>571</v>
      </c>
      <c r="D191" s="256"/>
      <c r="E191" s="257">
        <v>10.1</v>
      </c>
      <c r="F191" s="223"/>
      <c r="G191" s="223"/>
      <c r="H191" s="223"/>
      <c r="I191" s="223"/>
      <c r="J191" s="223"/>
      <c r="K191" s="223"/>
      <c r="L191" s="223"/>
      <c r="M191" s="223"/>
      <c r="N191" s="222"/>
      <c r="O191" s="222"/>
      <c r="P191" s="222"/>
      <c r="Q191" s="222"/>
      <c r="R191" s="223"/>
      <c r="S191" s="223"/>
      <c r="T191" s="223"/>
      <c r="U191" s="223"/>
      <c r="V191" s="223"/>
      <c r="W191" s="223"/>
      <c r="X191" s="223"/>
      <c r="Y191" s="223"/>
      <c r="Z191" s="212"/>
      <c r="AA191" s="212"/>
      <c r="AB191" s="212"/>
      <c r="AC191" s="212"/>
      <c r="AD191" s="212"/>
      <c r="AE191" s="212"/>
      <c r="AF191" s="212"/>
      <c r="AG191" s="212" t="s">
        <v>276</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x14ac:dyDescent="0.25">
      <c r="A192" s="226" t="s">
        <v>233</v>
      </c>
      <c r="B192" s="227" t="s">
        <v>164</v>
      </c>
      <c r="C192" s="249" t="s">
        <v>165</v>
      </c>
      <c r="D192" s="228"/>
      <c r="E192" s="229"/>
      <c r="F192" s="230"/>
      <c r="G192" s="230">
        <f>SUMIF(AG193:AG198,"&lt;&gt;NOR",G193:G198)</f>
        <v>0</v>
      </c>
      <c r="H192" s="230"/>
      <c r="I192" s="230">
        <f>SUM(I193:I198)</f>
        <v>0</v>
      </c>
      <c r="J192" s="230"/>
      <c r="K192" s="230">
        <f>SUM(K193:K198)</f>
        <v>0</v>
      </c>
      <c r="L192" s="230"/>
      <c r="M192" s="230">
        <f>SUM(M193:M198)</f>
        <v>0</v>
      </c>
      <c r="N192" s="229"/>
      <c r="O192" s="229">
        <f>SUM(O193:O198)</f>
        <v>0</v>
      </c>
      <c r="P192" s="229"/>
      <c r="Q192" s="229">
        <f>SUM(Q193:Q198)</f>
        <v>0</v>
      </c>
      <c r="R192" s="230"/>
      <c r="S192" s="230"/>
      <c r="T192" s="231"/>
      <c r="U192" s="225"/>
      <c r="V192" s="225">
        <f>SUM(V193:V198)</f>
        <v>90.17</v>
      </c>
      <c r="W192" s="225"/>
      <c r="X192" s="225"/>
      <c r="Y192" s="225"/>
      <c r="AG192" t="s">
        <v>234</v>
      </c>
    </row>
    <row r="193" spans="1:60" outlineLevel="1" x14ac:dyDescent="0.25">
      <c r="A193" s="233">
        <v>56</v>
      </c>
      <c r="B193" s="234" t="s">
        <v>572</v>
      </c>
      <c r="C193" s="251" t="s">
        <v>573</v>
      </c>
      <c r="D193" s="235" t="s">
        <v>365</v>
      </c>
      <c r="E193" s="236">
        <v>231.20950999999999</v>
      </c>
      <c r="F193" s="237"/>
      <c r="G193" s="238">
        <f>ROUND(E193*F193,2)</f>
        <v>0</v>
      </c>
      <c r="H193" s="237"/>
      <c r="I193" s="238">
        <f>ROUND(E193*H193,2)</f>
        <v>0</v>
      </c>
      <c r="J193" s="237"/>
      <c r="K193" s="238">
        <f>ROUND(E193*J193,2)</f>
        <v>0</v>
      </c>
      <c r="L193" s="238">
        <v>21</v>
      </c>
      <c r="M193" s="238">
        <f>G193*(1+L193/100)</f>
        <v>0</v>
      </c>
      <c r="N193" s="236">
        <v>0</v>
      </c>
      <c r="O193" s="236">
        <f>ROUND(E193*N193,2)</f>
        <v>0</v>
      </c>
      <c r="P193" s="236">
        <v>0</v>
      </c>
      <c r="Q193" s="236">
        <f>ROUND(E193*P193,2)</f>
        <v>0</v>
      </c>
      <c r="R193" s="238" t="s">
        <v>294</v>
      </c>
      <c r="S193" s="238" t="s">
        <v>272</v>
      </c>
      <c r="T193" s="239" t="s">
        <v>272</v>
      </c>
      <c r="U193" s="223">
        <v>0.39</v>
      </c>
      <c r="V193" s="223">
        <f>ROUND(E193*U193,2)</f>
        <v>90.17</v>
      </c>
      <c r="W193" s="223"/>
      <c r="X193" s="223" t="s">
        <v>179</v>
      </c>
      <c r="Y193" s="223" t="s">
        <v>241</v>
      </c>
      <c r="Z193" s="212"/>
      <c r="AA193" s="212"/>
      <c r="AB193" s="212"/>
      <c r="AC193" s="212"/>
      <c r="AD193" s="212"/>
      <c r="AE193" s="212"/>
      <c r="AF193" s="212"/>
      <c r="AG193" s="212" t="s">
        <v>574</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5">
      <c r="A194" s="219"/>
      <c r="B194" s="220"/>
      <c r="C194" s="259" t="s">
        <v>575</v>
      </c>
      <c r="D194" s="258"/>
      <c r="E194" s="258"/>
      <c r="F194" s="258"/>
      <c r="G194" s="258"/>
      <c r="H194" s="223"/>
      <c r="I194" s="223"/>
      <c r="J194" s="223"/>
      <c r="K194" s="223"/>
      <c r="L194" s="223"/>
      <c r="M194" s="223"/>
      <c r="N194" s="222"/>
      <c r="O194" s="222"/>
      <c r="P194" s="222"/>
      <c r="Q194" s="222"/>
      <c r="R194" s="223"/>
      <c r="S194" s="223"/>
      <c r="T194" s="223"/>
      <c r="U194" s="223"/>
      <c r="V194" s="223"/>
      <c r="W194" s="223"/>
      <c r="X194" s="223"/>
      <c r="Y194" s="223"/>
      <c r="Z194" s="212"/>
      <c r="AA194" s="212"/>
      <c r="AB194" s="212"/>
      <c r="AC194" s="212"/>
      <c r="AD194" s="212"/>
      <c r="AE194" s="212"/>
      <c r="AF194" s="212"/>
      <c r="AG194" s="212" t="s">
        <v>274</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2" x14ac:dyDescent="0.25">
      <c r="A195" s="219"/>
      <c r="B195" s="220"/>
      <c r="C195" s="260" t="s">
        <v>576</v>
      </c>
      <c r="D195" s="256"/>
      <c r="E195" s="257"/>
      <c r="F195" s="223"/>
      <c r="G195" s="223"/>
      <c r="H195" s="223"/>
      <c r="I195" s="223"/>
      <c r="J195" s="223"/>
      <c r="K195" s="223"/>
      <c r="L195" s="223"/>
      <c r="M195" s="223"/>
      <c r="N195" s="222"/>
      <c r="O195" s="222"/>
      <c r="P195" s="222"/>
      <c r="Q195" s="222"/>
      <c r="R195" s="223"/>
      <c r="S195" s="223"/>
      <c r="T195" s="223"/>
      <c r="U195" s="223"/>
      <c r="V195" s="223"/>
      <c r="W195" s="223"/>
      <c r="X195" s="223"/>
      <c r="Y195" s="223"/>
      <c r="Z195" s="212"/>
      <c r="AA195" s="212"/>
      <c r="AB195" s="212"/>
      <c r="AC195" s="212"/>
      <c r="AD195" s="212"/>
      <c r="AE195" s="212"/>
      <c r="AF195" s="212"/>
      <c r="AG195" s="212" t="s">
        <v>276</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ht="20.399999999999999" outlineLevel="3" x14ac:dyDescent="0.25">
      <c r="A196" s="219"/>
      <c r="B196" s="220"/>
      <c r="C196" s="260" t="s">
        <v>577</v>
      </c>
      <c r="D196" s="256"/>
      <c r="E196" s="257"/>
      <c r="F196" s="223"/>
      <c r="G196" s="223"/>
      <c r="H196" s="223"/>
      <c r="I196" s="223"/>
      <c r="J196" s="223"/>
      <c r="K196" s="223"/>
      <c r="L196" s="223"/>
      <c r="M196" s="223"/>
      <c r="N196" s="222"/>
      <c r="O196" s="222"/>
      <c r="P196" s="222"/>
      <c r="Q196" s="222"/>
      <c r="R196" s="223"/>
      <c r="S196" s="223"/>
      <c r="T196" s="223"/>
      <c r="U196" s="223"/>
      <c r="V196" s="223"/>
      <c r="W196" s="223"/>
      <c r="X196" s="223"/>
      <c r="Y196" s="223"/>
      <c r="Z196" s="212"/>
      <c r="AA196" s="212"/>
      <c r="AB196" s="212"/>
      <c r="AC196" s="212"/>
      <c r="AD196" s="212"/>
      <c r="AE196" s="212"/>
      <c r="AF196" s="212"/>
      <c r="AG196" s="212" t="s">
        <v>276</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5">
      <c r="A197" s="219"/>
      <c r="B197" s="220"/>
      <c r="C197" s="260" t="s">
        <v>578</v>
      </c>
      <c r="D197" s="256"/>
      <c r="E197" s="257"/>
      <c r="F197" s="223"/>
      <c r="G197" s="223"/>
      <c r="H197" s="223"/>
      <c r="I197" s="223"/>
      <c r="J197" s="223"/>
      <c r="K197" s="223"/>
      <c r="L197" s="223"/>
      <c r="M197" s="223"/>
      <c r="N197" s="222"/>
      <c r="O197" s="222"/>
      <c r="P197" s="222"/>
      <c r="Q197" s="222"/>
      <c r="R197" s="223"/>
      <c r="S197" s="223"/>
      <c r="T197" s="223"/>
      <c r="U197" s="223"/>
      <c r="V197" s="223"/>
      <c r="W197" s="223"/>
      <c r="X197" s="223"/>
      <c r="Y197" s="223"/>
      <c r="Z197" s="212"/>
      <c r="AA197" s="212"/>
      <c r="AB197" s="212"/>
      <c r="AC197" s="212"/>
      <c r="AD197" s="212"/>
      <c r="AE197" s="212"/>
      <c r="AF197" s="212"/>
      <c r="AG197" s="212" t="s">
        <v>276</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5">
      <c r="A198" s="219"/>
      <c r="B198" s="220"/>
      <c r="C198" s="260" t="s">
        <v>579</v>
      </c>
      <c r="D198" s="256"/>
      <c r="E198" s="257">
        <v>231.20950999999999</v>
      </c>
      <c r="F198" s="223"/>
      <c r="G198" s="223"/>
      <c r="H198" s="223"/>
      <c r="I198" s="223"/>
      <c r="J198" s="223"/>
      <c r="K198" s="223"/>
      <c r="L198" s="223"/>
      <c r="M198" s="223"/>
      <c r="N198" s="222"/>
      <c r="O198" s="222"/>
      <c r="P198" s="222"/>
      <c r="Q198" s="222"/>
      <c r="R198" s="223"/>
      <c r="S198" s="223"/>
      <c r="T198" s="223"/>
      <c r="U198" s="223"/>
      <c r="V198" s="223"/>
      <c r="W198" s="223"/>
      <c r="X198" s="223"/>
      <c r="Y198" s="223"/>
      <c r="Z198" s="212"/>
      <c r="AA198" s="212"/>
      <c r="AB198" s="212"/>
      <c r="AC198" s="212"/>
      <c r="AD198" s="212"/>
      <c r="AE198" s="212"/>
      <c r="AF198" s="212"/>
      <c r="AG198" s="212" t="s">
        <v>276</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x14ac:dyDescent="0.25">
      <c r="A199" s="226" t="s">
        <v>233</v>
      </c>
      <c r="B199" s="227" t="s">
        <v>166</v>
      </c>
      <c r="C199" s="249" t="s">
        <v>167</v>
      </c>
      <c r="D199" s="228"/>
      <c r="E199" s="229"/>
      <c r="F199" s="230"/>
      <c r="G199" s="230">
        <f>SUMIF(AG200:AG218,"&lt;&gt;NOR",G200:G218)</f>
        <v>0</v>
      </c>
      <c r="H199" s="230"/>
      <c r="I199" s="230">
        <f>SUM(I200:I218)</f>
        <v>0</v>
      </c>
      <c r="J199" s="230"/>
      <c r="K199" s="230">
        <f>SUM(K200:K218)</f>
        <v>0</v>
      </c>
      <c r="L199" s="230"/>
      <c r="M199" s="230">
        <f>SUM(M200:M218)</f>
        <v>0</v>
      </c>
      <c r="N199" s="229"/>
      <c r="O199" s="229">
        <f>SUM(O200:O218)</f>
        <v>53.58</v>
      </c>
      <c r="P199" s="229"/>
      <c r="Q199" s="229">
        <f>SUM(Q200:Q218)</f>
        <v>0</v>
      </c>
      <c r="R199" s="230"/>
      <c r="S199" s="230"/>
      <c r="T199" s="231"/>
      <c r="U199" s="225"/>
      <c r="V199" s="225">
        <f>SUM(V200:V218)</f>
        <v>21.47</v>
      </c>
      <c r="W199" s="225"/>
      <c r="X199" s="225"/>
      <c r="Y199" s="225"/>
      <c r="AG199" t="s">
        <v>234</v>
      </c>
    </row>
    <row r="200" spans="1:60" outlineLevel="1" x14ac:dyDescent="0.25">
      <c r="A200" s="233">
        <v>57</v>
      </c>
      <c r="B200" s="234" t="s">
        <v>380</v>
      </c>
      <c r="C200" s="251" t="s">
        <v>381</v>
      </c>
      <c r="D200" s="235" t="s">
        <v>270</v>
      </c>
      <c r="E200" s="236">
        <v>27</v>
      </c>
      <c r="F200" s="237"/>
      <c r="G200" s="238">
        <f>ROUND(E200*F200,2)</f>
        <v>0</v>
      </c>
      <c r="H200" s="237"/>
      <c r="I200" s="238">
        <f>ROUND(E200*H200,2)</f>
        <v>0</v>
      </c>
      <c r="J200" s="237"/>
      <c r="K200" s="238">
        <f>ROUND(E200*J200,2)</f>
        <v>0</v>
      </c>
      <c r="L200" s="238">
        <v>21</v>
      </c>
      <c r="M200" s="238">
        <f>G200*(1+L200/100)</f>
        <v>0</v>
      </c>
      <c r="N200" s="236">
        <v>0</v>
      </c>
      <c r="O200" s="236">
        <f>ROUND(E200*N200,2)</f>
        <v>0</v>
      </c>
      <c r="P200" s="236">
        <v>0</v>
      </c>
      <c r="Q200" s="236">
        <f>ROUND(E200*P200,2)</f>
        <v>0</v>
      </c>
      <c r="R200" s="238" t="s">
        <v>271</v>
      </c>
      <c r="S200" s="238" t="s">
        <v>272</v>
      </c>
      <c r="T200" s="239" t="s">
        <v>272</v>
      </c>
      <c r="U200" s="223">
        <v>0.22</v>
      </c>
      <c r="V200" s="223">
        <f>ROUND(E200*U200,2)</f>
        <v>5.94</v>
      </c>
      <c r="W200" s="223"/>
      <c r="X200" s="223" t="s">
        <v>240</v>
      </c>
      <c r="Y200" s="223" t="s">
        <v>241</v>
      </c>
      <c r="Z200" s="212"/>
      <c r="AA200" s="212"/>
      <c r="AB200" s="212"/>
      <c r="AC200" s="212"/>
      <c r="AD200" s="212"/>
      <c r="AE200" s="212"/>
      <c r="AF200" s="212"/>
      <c r="AG200" s="212" t="s">
        <v>580</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2" x14ac:dyDescent="0.25">
      <c r="A201" s="219"/>
      <c r="B201" s="220"/>
      <c r="C201" s="259" t="s">
        <v>382</v>
      </c>
      <c r="D201" s="258"/>
      <c r="E201" s="258"/>
      <c r="F201" s="258"/>
      <c r="G201" s="258"/>
      <c r="H201" s="223"/>
      <c r="I201" s="223"/>
      <c r="J201" s="223"/>
      <c r="K201" s="223"/>
      <c r="L201" s="223"/>
      <c r="M201" s="223"/>
      <c r="N201" s="222"/>
      <c r="O201" s="222"/>
      <c r="P201" s="222"/>
      <c r="Q201" s="222"/>
      <c r="R201" s="223"/>
      <c r="S201" s="223"/>
      <c r="T201" s="223"/>
      <c r="U201" s="223"/>
      <c r="V201" s="223"/>
      <c r="W201" s="223"/>
      <c r="X201" s="223"/>
      <c r="Y201" s="223"/>
      <c r="Z201" s="212"/>
      <c r="AA201" s="212"/>
      <c r="AB201" s="212"/>
      <c r="AC201" s="212"/>
      <c r="AD201" s="212"/>
      <c r="AE201" s="212"/>
      <c r="AF201" s="212"/>
      <c r="AG201" s="212" t="s">
        <v>274</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47" t="str">
        <f>C201</f>
        <v>s přemístěním výkopku v příčných profilech na vzdálenost do 15 m nebo s naložením na dopravní prostředek.</v>
      </c>
      <c r="BB201" s="212"/>
      <c r="BC201" s="212"/>
      <c r="BD201" s="212"/>
      <c r="BE201" s="212"/>
      <c r="BF201" s="212"/>
      <c r="BG201" s="212"/>
      <c r="BH201" s="212"/>
    </row>
    <row r="202" spans="1:60" outlineLevel="1" x14ac:dyDescent="0.25">
      <c r="A202" s="233">
        <v>58</v>
      </c>
      <c r="B202" s="234" t="s">
        <v>383</v>
      </c>
      <c r="C202" s="251" t="s">
        <v>384</v>
      </c>
      <c r="D202" s="235" t="s">
        <v>270</v>
      </c>
      <c r="E202" s="236">
        <v>27</v>
      </c>
      <c r="F202" s="237"/>
      <c r="G202" s="238">
        <f>ROUND(E202*F202,2)</f>
        <v>0</v>
      </c>
      <c r="H202" s="237"/>
      <c r="I202" s="238">
        <f>ROUND(E202*H202,2)</f>
        <v>0</v>
      </c>
      <c r="J202" s="237"/>
      <c r="K202" s="238">
        <f>ROUND(E202*J202,2)</f>
        <v>0</v>
      </c>
      <c r="L202" s="238">
        <v>21</v>
      </c>
      <c r="M202" s="238">
        <f>G202*(1+L202/100)</f>
        <v>0</v>
      </c>
      <c r="N202" s="236">
        <v>0</v>
      </c>
      <c r="O202" s="236">
        <f>ROUND(E202*N202,2)</f>
        <v>0</v>
      </c>
      <c r="P202" s="236">
        <v>0</v>
      </c>
      <c r="Q202" s="236">
        <f>ROUND(E202*P202,2)</f>
        <v>0</v>
      </c>
      <c r="R202" s="238" t="s">
        <v>271</v>
      </c>
      <c r="S202" s="238" t="s">
        <v>272</v>
      </c>
      <c r="T202" s="239" t="s">
        <v>272</v>
      </c>
      <c r="U202" s="223">
        <v>8.7999999999999995E-2</v>
      </c>
      <c r="V202" s="223">
        <f>ROUND(E202*U202,2)</f>
        <v>2.38</v>
      </c>
      <c r="W202" s="223"/>
      <c r="X202" s="223" t="s">
        <v>240</v>
      </c>
      <c r="Y202" s="223" t="s">
        <v>241</v>
      </c>
      <c r="Z202" s="212"/>
      <c r="AA202" s="212"/>
      <c r="AB202" s="212"/>
      <c r="AC202" s="212"/>
      <c r="AD202" s="212"/>
      <c r="AE202" s="212"/>
      <c r="AF202" s="212"/>
      <c r="AG202" s="212" t="s">
        <v>580</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2" x14ac:dyDescent="0.25">
      <c r="A203" s="219"/>
      <c r="B203" s="220"/>
      <c r="C203" s="259" t="s">
        <v>382</v>
      </c>
      <c r="D203" s="258"/>
      <c r="E203" s="258"/>
      <c r="F203" s="258"/>
      <c r="G203" s="258"/>
      <c r="H203" s="223"/>
      <c r="I203" s="223"/>
      <c r="J203" s="223"/>
      <c r="K203" s="223"/>
      <c r="L203" s="223"/>
      <c r="M203" s="223"/>
      <c r="N203" s="222"/>
      <c r="O203" s="222"/>
      <c r="P203" s="222"/>
      <c r="Q203" s="222"/>
      <c r="R203" s="223"/>
      <c r="S203" s="223"/>
      <c r="T203" s="223"/>
      <c r="U203" s="223"/>
      <c r="V203" s="223"/>
      <c r="W203" s="223"/>
      <c r="X203" s="223"/>
      <c r="Y203" s="223"/>
      <c r="Z203" s="212"/>
      <c r="AA203" s="212"/>
      <c r="AB203" s="212"/>
      <c r="AC203" s="212"/>
      <c r="AD203" s="212"/>
      <c r="AE203" s="212"/>
      <c r="AF203" s="212"/>
      <c r="AG203" s="212" t="s">
        <v>274</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47" t="str">
        <f>C203</f>
        <v>s přemístěním výkopku v příčných profilech na vzdálenost do 15 m nebo s naložením na dopravní prostředek.</v>
      </c>
      <c r="BB203" s="212"/>
      <c r="BC203" s="212"/>
      <c r="BD203" s="212"/>
      <c r="BE203" s="212"/>
      <c r="BF203" s="212"/>
      <c r="BG203" s="212"/>
      <c r="BH203" s="212"/>
    </row>
    <row r="204" spans="1:60" outlineLevel="1" x14ac:dyDescent="0.25">
      <c r="A204" s="233">
        <v>59</v>
      </c>
      <c r="B204" s="234" t="s">
        <v>396</v>
      </c>
      <c r="C204" s="251" t="s">
        <v>397</v>
      </c>
      <c r="D204" s="235" t="s">
        <v>270</v>
      </c>
      <c r="E204" s="236">
        <v>27</v>
      </c>
      <c r="F204" s="237"/>
      <c r="G204" s="238">
        <f>ROUND(E204*F204,2)</f>
        <v>0</v>
      </c>
      <c r="H204" s="237"/>
      <c r="I204" s="238">
        <f>ROUND(E204*H204,2)</f>
        <v>0</v>
      </c>
      <c r="J204" s="237"/>
      <c r="K204" s="238">
        <f>ROUND(E204*J204,2)</f>
        <v>0</v>
      </c>
      <c r="L204" s="238">
        <v>21</v>
      </c>
      <c r="M204" s="238">
        <f>G204*(1+L204/100)</f>
        <v>0</v>
      </c>
      <c r="N204" s="236">
        <v>0</v>
      </c>
      <c r="O204" s="236">
        <f>ROUND(E204*N204,2)</f>
        <v>0</v>
      </c>
      <c r="P204" s="236">
        <v>0</v>
      </c>
      <c r="Q204" s="236">
        <f>ROUND(E204*P204,2)</f>
        <v>0</v>
      </c>
      <c r="R204" s="238" t="s">
        <v>271</v>
      </c>
      <c r="S204" s="238" t="s">
        <v>272</v>
      </c>
      <c r="T204" s="239" t="s">
        <v>272</v>
      </c>
      <c r="U204" s="223">
        <v>1.0999999999999999E-2</v>
      </c>
      <c r="V204" s="223">
        <f>ROUND(E204*U204,2)</f>
        <v>0.3</v>
      </c>
      <c r="W204" s="223"/>
      <c r="X204" s="223" t="s">
        <v>240</v>
      </c>
      <c r="Y204" s="223" t="s">
        <v>241</v>
      </c>
      <c r="Z204" s="212"/>
      <c r="AA204" s="212"/>
      <c r="AB204" s="212"/>
      <c r="AC204" s="212"/>
      <c r="AD204" s="212"/>
      <c r="AE204" s="212"/>
      <c r="AF204" s="212"/>
      <c r="AG204" s="212" t="s">
        <v>242</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5">
      <c r="A205" s="219"/>
      <c r="B205" s="220"/>
      <c r="C205" s="259" t="s">
        <v>398</v>
      </c>
      <c r="D205" s="258"/>
      <c r="E205" s="258"/>
      <c r="F205" s="258"/>
      <c r="G205" s="258"/>
      <c r="H205" s="223"/>
      <c r="I205" s="223"/>
      <c r="J205" s="223"/>
      <c r="K205" s="223"/>
      <c r="L205" s="223"/>
      <c r="M205" s="223"/>
      <c r="N205" s="222"/>
      <c r="O205" s="222"/>
      <c r="P205" s="222"/>
      <c r="Q205" s="222"/>
      <c r="R205" s="223"/>
      <c r="S205" s="223"/>
      <c r="T205" s="223"/>
      <c r="U205" s="223"/>
      <c r="V205" s="223"/>
      <c r="W205" s="223"/>
      <c r="X205" s="223"/>
      <c r="Y205" s="223"/>
      <c r="Z205" s="212"/>
      <c r="AA205" s="212"/>
      <c r="AB205" s="212"/>
      <c r="AC205" s="212"/>
      <c r="AD205" s="212"/>
      <c r="AE205" s="212"/>
      <c r="AF205" s="212"/>
      <c r="AG205" s="212" t="s">
        <v>274</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5">
      <c r="A206" s="240">
        <v>60</v>
      </c>
      <c r="B206" s="241" t="s">
        <v>418</v>
      </c>
      <c r="C206" s="250" t="s">
        <v>419</v>
      </c>
      <c r="D206" s="242" t="s">
        <v>270</v>
      </c>
      <c r="E206" s="243">
        <v>27</v>
      </c>
      <c r="F206" s="244"/>
      <c r="G206" s="245">
        <f>ROUND(E206*F206,2)</f>
        <v>0</v>
      </c>
      <c r="H206" s="244"/>
      <c r="I206" s="245">
        <f>ROUND(E206*H206,2)</f>
        <v>0</v>
      </c>
      <c r="J206" s="244"/>
      <c r="K206" s="245">
        <f>ROUND(E206*J206,2)</f>
        <v>0</v>
      </c>
      <c r="L206" s="245">
        <v>21</v>
      </c>
      <c r="M206" s="245">
        <f>G206*(1+L206/100)</f>
        <v>0</v>
      </c>
      <c r="N206" s="243">
        <v>0</v>
      </c>
      <c r="O206" s="243">
        <f>ROUND(E206*N206,2)</f>
        <v>0</v>
      </c>
      <c r="P206" s="243">
        <v>0</v>
      </c>
      <c r="Q206" s="243">
        <f>ROUND(E206*P206,2)</f>
        <v>0</v>
      </c>
      <c r="R206" s="245" t="s">
        <v>271</v>
      </c>
      <c r="S206" s="245" t="s">
        <v>272</v>
      </c>
      <c r="T206" s="246" t="s">
        <v>272</v>
      </c>
      <c r="U206" s="223">
        <v>0</v>
      </c>
      <c r="V206" s="223">
        <f>ROUND(E206*U206,2)</f>
        <v>0</v>
      </c>
      <c r="W206" s="223"/>
      <c r="X206" s="223" t="s">
        <v>240</v>
      </c>
      <c r="Y206" s="223" t="s">
        <v>241</v>
      </c>
      <c r="Z206" s="212"/>
      <c r="AA206" s="212"/>
      <c r="AB206" s="212"/>
      <c r="AC206" s="212"/>
      <c r="AD206" s="212"/>
      <c r="AE206" s="212"/>
      <c r="AF206" s="212"/>
      <c r="AG206" s="212" t="s">
        <v>242</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5">
      <c r="A207" s="233">
        <v>61</v>
      </c>
      <c r="B207" s="234" t="s">
        <v>443</v>
      </c>
      <c r="C207" s="251" t="s">
        <v>444</v>
      </c>
      <c r="D207" s="235" t="s">
        <v>280</v>
      </c>
      <c r="E207" s="236">
        <v>178.2</v>
      </c>
      <c r="F207" s="237"/>
      <c r="G207" s="238">
        <f>ROUND(E207*F207,2)</f>
        <v>0</v>
      </c>
      <c r="H207" s="237"/>
      <c r="I207" s="238">
        <f>ROUND(E207*H207,2)</f>
        <v>0</v>
      </c>
      <c r="J207" s="237"/>
      <c r="K207" s="238">
        <f>ROUND(E207*J207,2)</f>
        <v>0</v>
      </c>
      <c r="L207" s="238">
        <v>21</v>
      </c>
      <c r="M207" s="238">
        <f>G207*(1+L207/100)</f>
        <v>0</v>
      </c>
      <c r="N207" s="236">
        <v>3.0000000000000001E-5</v>
      </c>
      <c r="O207" s="236">
        <f>ROUND(E207*N207,2)</f>
        <v>0.01</v>
      </c>
      <c r="P207" s="236">
        <v>0</v>
      </c>
      <c r="Q207" s="236">
        <f>ROUND(E207*P207,2)</f>
        <v>0</v>
      </c>
      <c r="R207" s="238" t="s">
        <v>433</v>
      </c>
      <c r="S207" s="238" t="s">
        <v>272</v>
      </c>
      <c r="T207" s="239" t="s">
        <v>272</v>
      </c>
      <c r="U207" s="223">
        <v>0.03</v>
      </c>
      <c r="V207" s="223">
        <f>ROUND(E207*U207,2)</f>
        <v>5.35</v>
      </c>
      <c r="W207" s="223"/>
      <c r="X207" s="223" t="s">
        <v>240</v>
      </c>
      <c r="Y207" s="223" t="s">
        <v>241</v>
      </c>
      <c r="Z207" s="212"/>
      <c r="AA207" s="212"/>
      <c r="AB207" s="212"/>
      <c r="AC207" s="212"/>
      <c r="AD207" s="212"/>
      <c r="AE207" s="212"/>
      <c r="AF207" s="212"/>
      <c r="AG207" s="212" t="s">
        <v>242</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2" x14ac:dyDescent="0.25">
      <c r="A208" s="219"/>
      <c r="B208" s="220"/>
      <c r="C208" s="260" t="s">
        <v>581</v>
      </c>
      <c r="D208" s="256"/>
      <c r="E208" s="257">
        <v>178.2</v>
      </c>
      <c r="F208" s="223"/>
      <c r="G208" s="223"/>
      <c r="H208" s="223"/>
      <c r="I208" s="223"/>
      <c r="J208" s="223"/>
      <c r="K208" s="223"/>
      <c r="L208" s="223"/>
      <c r="M208" s="223"/>
      <c r="N208" s="222"/>
      <c r="O208" s="222"/>
      <c r="P208" s="222"/>
      <c r="Q208" s="222"/>
      <c r="R208" s="223"/>
      <c r="S208" s="223"/>
      <c r="T208" s="223"/>
      <c r="U208" s="223"/>
      <c r="V208" s="223"/>
      <c r="W208" s="223"/>
      <c r="X208" s="223"/>
      <c r="Y208" s="223"/>
      <c r="Z208" s="212"/>
      <c r="AA208" s="212"/>
      <c r="AB208" s="212"/>
      <c r="AC208" s="212"/>
      <c r="AD208" s="212"/>
      <c r="AE208" s="212"/>
      <c r="AF208" s="212"/>
      <c r="AG208" s="212" t="s">
        <v>276</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5">
      <c r="A209" s="233">
        <v>62</v>
      </c>
      <c r="B209" s="234" t="s">
        <v>582</v>
      </c>
      <c r="C209" s="251" t="s">
        <v>583</v>
      </c>
      <c r="D209" s="235" t="s">
        <v>280</v>
      </c>
      <c r="E209" s="236">
        <v>178.2</v>
      </c>
      <c r="F209" s="237"/>
      <c r="G209" s="238">
        <f>ROUND(E209*F209,2)</f>
        <v>0</v>
      </c>
      <c r="H209" s="237"/>
      <c r="I209" s="238">
        <f>ROUND(E209*H209,2)</f>
        <v>0</v>
      </c>
      <c r="J209" s="237"/>
      <c r="K209" s="238">
        <f>ROUND(E209*J209,2)</f>
        <v>0</v>
      </c>
      <c r="L209" s="238">
        <v>21</v>
      </c>
      <c r="M209" s="238">
        <f>G209*(1+L209/100)</f>
        <v>0</v>
      </c>
      <c r="N209" s="236">
        <v>0</v>
      </c>
      <c r="O209" s="236">
        <f>ROUND(E209*N209,2)</f>
        <v>0</v>
      </c>
      <c r="P209" s="236">
        <v>0</v>
      </c>
      <c r="Q209" s="236">
        <f>ROUND(E209*P209,2)</f>
        <v>0</v>
      </c>
      <c r="R209" s="238" t="s">
        <v>294</v>
      </c>
      <c r="S209" s="238" t="s">
        <v>272</v>
      </c>
      <c r="T209" s="239" t="s">
        <v>272</v>
      </c>
      <c r="U209" s="223">
        <v>1.7999999999999999E-2</v>
      </c>
      <c r="V209" s="223">
        <f>ROUND(E209*U209,2)</f>
        <v>3.21</v>
      </c>
      <c r="W209" s="223"/>
      <c r="X209" s="223" t="s">
        <v>240</v>
      </c>
      <c r="Y209" s="223" t="s">
        <v>241</v>
      </c>
      <c r="Z209" s="212"/>
      <c r="AA209" s="212"/>
      <c r="AB209" s="212"/>
      <c r="AC209" s="212"/>
      <c r="AD209" s="212"/>
      <c r="AE209" s="212"/>
      <c r="AF209" s="212"/>
      <c r="AG209" s="212" t="s">
        <v>242</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2" x14ac:dyDescent="0.25">
      <c r="A210" s="219"/>
      <c r="B210" s="220"/>
      <c r="C210" s="259" t="s">
        <v>584</v>
      </c>
      <c r="D210" s="258"/>
      <c r="E210" s="258"/>
      <c r="F210" s="258"/>
      <c r="G210" s="258"/>
      <c r="H210" s="223"/>
      <c r="I210" s="223"/>
      <c r="J210" s="223"/>
      <c r="K210" s="223"/>
      <c r="L210" s="223"/>
      <c r="M210" s="223"/>
      <c r="N210" s="222"/>
      <c r="O210" s="222"/>
      <c r="P210" s="222"/>
      <c r="Q210" s="222"/>
      <c r="R210" s="223"/>
      <c r="S210" s="223"/>
      <c r="T210" s="223"/>
      <c r="U210" s="223"/>
      <c r="V210" s="223"/>
      <c r="W210" s="223"/>
      <c r="X210" s="223"/>
      <c r="Y210" s="223"/>
      <c r="Z210" s="212"/>
      <c r="AA210" s="212"/>
      <c r="AB210" s="212"/>
      <c r="AC210" s="212"/>
      <c r="AD210" s="212"/>
      <c r="AE210" s="212"/>
      <c r="AF210" s="212"/>
      <c r="AG210" s="212" t="s">
        <v>274</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5">
      <c r="A211" s="233">
        <v>63</v>
      </c>
      <c r="B211" s="234" t="s">
        <v>585</v>
      </c>
      <c r="C211" s="251" t="s">
        <v>586</v>
      </c>
      <c r="D211" s="235" t="s">
        <v>365</v>
      </c>
      <c r="E211" s="236">
        <v>53.46</v>
      </c>
      <c r="F211" s="237"/>
      <c r="G211" s="238">
        <f>ROUND(E211*F211,2)</f>
        <v>0</v>
      </c>
      <c r="H211" s="237"/>
      <c r="I211" s="238">
        <f>ROUND(E211*H211,2)</f>
        <v>0</v>
      </c>
      <c r="J211" s="237"/>
      <c r="K211" s="238">
        <f>ROUND(E211*J211,2)</f>
        <v>0</v>
      </c>
      <c r="L211" s="238">
        <v>21</v>
      </c>
      <c r="M211" s="238">
        <f>G211*(1+L211/100)</f>
        <v>0</v>
      </c>
      <c r="N211" s="236">
        <v>1</v>
      </c>
      <c r="O211" s="236">
        <f>ROUND(E211*N211,2)</f>
        <v>53.46</v>
      </c>
      <c r="P211" s="236">
        <v>0</v>
      </c>
      <c r="Q211" s="236">
        <f>ROUND(E211*P211,2)</f>
        <v>0</v>
      </c>
      <c r="R211" s="238"/>
      <c r="S211" s="238" t="s">
        <v>238</v>
      </c>
      <c r="T211" s="239" t="s">
        <v>239</v>
      </c>
      <c r="U211" s="223">
        <v>0</v>
      </c>
      <c r="V211" s="223">
        <f>ROUND(E211*U211,2)</f>
        <v>0</v>
      </c>
      <c r="W211" s="223"/>
      <c r="X211" s="223" t="s">
        <v>423</v>
      </c>
      <c r="Y211" s="223" t="s">
        <v>241</v>
      </c>
      <c r="Z211" s="212"/>
      <c r="AA211" s="212"/>
      <c r="AB211" s="212"/>
      <c r="AC211" s="212"/>
      <c r="AD211" s="212"/>
      <c r="AE211" s="212"/>
      <c r="AF211" s="212"/>
      <c r="AG211" s="212" t="s">
        <v>424</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2" x14ac:dyDescent="0.25">
      <c r="A212" s="219"/>
      <c r="B212" s="220"/>
      <c r="C212" s="260" t="s">
        <v>587</v>
      </c>
      <c r="D212" s="256"/>
      <c r="E212" s="257">
        <v>53.46</v>
      </c>
      <c r="F212" s="223"/>
      <c r="G212" s="223"/>
      <c r="H212" s="223"/>
      <c r="I212" s="223"/>
      <c r="J212" s="223"/>
      <c r="K212" s="223"/>
      <c r="L212" s="223"/>
      <c r="M212" s="223"/>
      <c r="N212" s="222"/>
      <c r="O212" s="222"/>
      <c r="P212" s="222"/>
      <c r="Q212" s="222"/>
      <c r="R212" s="223"/>
      <c r="S212" s="223"/>
      <c r="T212" s="223"/>
      <c r="U212" s="223"/>
      <c r="V212" s="223"/>
      <c r="W212" s="223"/>
      <c r="X212" s="223"/>
      <c r="Y212" s="223"/>
      <c r="Z212" s="212"/>
      <c r="AA212" s="212"/>
      <c r="AB212" s="212"/>
      <c r="AC212" s="212"/>
      <c r="AD212" s="212"/>
      <c r="AE212" s="212"/>
      <c r="AF212" s="212"/>
      <c r="AG212" s="212" t="s">
        <v>276</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ht="20.399999999999999" outlineLevel="1" x14ac:dyDescent="0.25">
      <c r="A213" s="233">
        <v>64</v>
      </c>
      <c r="B213" s="234" t="s">
        <v>588</v>
      </c>
      <c r="C213" s="251" t="s">
        <v>589</v>
      </c>
      <c r="D213" s="235" t="s">
        <v>280</v>
      </c>
      <c r="E213" s="236">
        <v>213.84</v>
      </c>
      <c r="F213" s="237"/>
      <c r="G213" s="238">
        <f>ROUND(E213*F213,2)</f>
        <v>0</v>
      </c>
      <c r="H213" s="237"/>
      <c r="I213" s="238">
        <f>ROUND(E213*H213,2)</f>
        <v>0</v>
      </c>
      <c r="J213" s="237"/>
      <c r="K213" s="238">
        <f>ROUND(E213*J213,2)</f>
        <v>0</v>
      </c>
      <c r="L213" s="238">
        <v>21</v>
      </c>
      <c r="M213" s="238">
        <f>G213*(1+L213/100)</f>
        <v>0</v>
      </c>
      <c r="N213" s="236">
        <v>5.0000000000000001E-4</v>
      </c>
      <c r="O213" s="236">
        <f>ROUND(E213*N213,2)</f>
        <v>0.11</v>
      </c>
      <c r="P213" s="236">
        <v>0</v>
      </c>
      <c r="Q213" s="236">
        <f>ROUND(E213*P213,2)</f>
        <v>0</v>
      </c>
      <c r="R213" s="238" t="s">
        <v>428</v>
      </c>
      <c r="S213" s="238" t="s">
        <v>272</v>
      </c>
      <c r="T213" s="239" t="s">
        <v>272</v>
      </c>
      <c r="U213" s="223">
        <v>0</v>
      </c>
      <c r="V213" s="223">
        <f>ROUND(E213*U213,2)</f>
        <v>0</v>
      </c>
      <c r="W213" s="223"/>
      <c r="X213" s="223" t="s">
        <v>423</v>
      </c>
      <c r="Y213" s="223" t="s">
        <v>241</v>
      </c>
      <c r="Z213" s="212"/>
      <c r="AA213" s="212"/>
      <c r="AB213" s="212"/>
      <c r="AC213" s="212"/>
      <c r="AD213" s="212"/>
      <c r="AE213" s="212"/>
      <c r="AF213" s="212"/>
      <c r="AG213" s="212" t="s">
        <v>424</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5">
      <c r="A214" s="219"/>
      <c r="B214" s="220"/>
      <c r="C214" s="260" t="s">
        <v>590</v>
      </c>
      <c r="D214" s="256"/>
      <c r="E214" s="257">
        <v>213.84</v>
      </c>
      <c r="F214" s="223"/>
      <c r="G214" s="223"/>
      <c r="H214" s="223"/>
      <c r="I214" s="223"/>
      <c r="J214" s="223"/>
      <c r="K214" s="223"/>
      <c r="L214" s="223"/>
      <c r="M214" s="223"/>
      <c r="N214" s="222"/>
      <c r="O214" s="222"/>
      <c r="P214" s="222"/>
      <c r="Q214" s="222"/>
      <c r="R214" s="223"/>
      <c r="S214" s="223"/>
      <c r="T214" s="223"/>
      <c r="U214" s="223"/>
      <c r="V214" s="223"/>
      <c r="W214" s="223"/>
      <c r="X214" s="223"/>
      <c r="Y214" s="223"/>
      <c r="Z214" s="212"/>
      <c r="AA214" s="212"/>
      <c r="AB214" s="212"/>
      <c r="AC214" s="212"/>
      <c r="AD214" s="212"/>
      <c r="AE214" s="212"/>
      <c r="AF214" s="212"/>
      <c r="AG214" s="212" t="s">
        <v>276</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5">
      <c r="A215" s="233">
        <v>65</v>
      </c>
      <c r="B215" s="234" t="s">
        <v>591</v>
      </c>
      <c r="C215" s="251" t="s">
        <v>592</v>
      </c>
      <c r="D215" s="235" t="s">
        <v>365</v>
      </c>
      <c r="E215" s="236">
        <v>53.572270000000003</v>
      </c>
      <c r="F215" s="237"/>
      <c r="G215" s="238">
        <f>ROUND(E215*F215,2)</f>
        <v>0</v>
      </c>
      <c r="H215" s="237"/>
      <c r="I215" s="238">
        <f>ROUND(E215*H215,2)</f>
        <v>0</v>
      </c>
      <c r="J215" s="237"/>
      <c r="K215" s="238">
        <f>ROUND(E215*J215,2)</f>
        <v>0</v>
      </c>
      <c r="L215" s="238">
        <v>21</v>
      </c>
      <c r="M215" s="238">
        <f>G215*(1+L215/100)</f>
        <v>0</v>
      </c>
      <c r="N215" s="236">
        <v>0</v>
      </c>
      <c r="O215" s="236">
        <f>ROUND(E215*N215,2)</f>
        <v>0</v>
      </c>
      <c r="P215" s="236">
        <v>0</v>
      </c>
      <c r="Q215" s="236">
        <f>ROUND(E215*P215,2)</f>
        <v>0</v>
      </c>
      <c r="R215" s="238" t="s">
        <v>281</v>
      </c>
      <c r="S215" s="238" t="s">
        <v>272</v>
      </c>
      <c r="T215" s="239" t="s">
        <v>272</v>
      </c>
      <c r="U215" s="223">
        <v>0.08</v>
      </c>
      <c r="V215" s="223">
        <f>ROUND(E215*U215,2)</f>
        <v>4.29</v>
      </c>
      <c r="W215" s="223"/>
      <c r="X215" s="223" t="s">
        <v>179</v>
      </c>
      <c r="Y215" s="223" t="s">
        <v>241</v>
      </c>
      <c r="Z215" s="212"/>
      <c r="AA215" s="212"/>
      <c r="AB215" s="212"/>
      <c r="AC215" s="212"/>
      <c r="AD215" s="212"/>
      <c r="AE215" s="212"/>
      <c r="AF215" s="212"/>
      <c r="AG215" s="212" t="s">
        <v>574</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5">
      <c r="A216" s="219"/>
      <c r="B216" s="220"/>
      <c r="C216" s="260" t="s">
        <v>576</v>
      </c>
      <c r="D216" s="256"/>
      <c r="E216" s="257"/>
      <c r="F216" s="223"/>
      <c r="G216" s="223"/>
      <c r="H216" s="223"/>
      <c r="I216" s="223"/>
      <c r="J216" s="223"/>
      <c r="K216" s="223"/>
      <c r="L216" s="223"/>
      <c r="M216" s="223"/>
      <c r="N216" s="222"/>
      <c r="O216" s="222"/>
      <c r="P216" s="222"/>
      <c r="Q216" s="222"/>
      <c r="R216" s="223"/>
      <c r="S216" s="223"/>
      <c r="T216" s="223"/>
      <c r="U216" s="223"/>
      <c r="V216" s="223"/>
      <c r="W216" s="223"/>
      <c r="X216" s="223"/>
      <c r="Y216" s="223"/>
      <c r="Z216" s="212"/>
      <c r="AA216" s="212"/>
      <c r="AB216" s="212"/>
      <c r="AC216" s="212"/>
      <c r="AD216" s="212"/>
      <c r="AE216" s="212"/>
      <c r="AF216" s="212"/>
      <c r="AG216" s="212" t="s">
        <v>276</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5">
      <c r="A217" s="219"/>
      <c r="B217" s="220"/>
      <c r="C217" s="260" t="s">
        <v>593</v>
      </c>
      <c r="D217" s="256"/>
      <c r="E217" s="257"/>
      <c r="F217" s="223"/>
      <c r="G217" s="223"/>
      <c r="H217" s="223"/>
      <c r="I217" s="223"/>
      <c r="J217" s="223"/>
      <c r="K217" s="223"/>
      <c r="L217" s="223"/>
      <c r="M217" s="223"/>
      <c r="N217" s="222"/>
      <c r="O217" s="222"/>
      <c r="P217" s="222"/>
      <c r="Q217" s="222"/>
      <c r="R217" s="223"/>
      <c r="S217" s="223"/>
      <c r="T217" s="223"/>
      <c r="U217" s="223"/>
      <c r="V217" s="223"/>
      <c r="W217" s="223"/>
      <c r="X217" s="223"/>
      <c r="Y217" s="223"/>
      <c r="Z217" s="212"/>
      <c r="AA217" s="212"/>
      <c r="AB217" s="212"/>
      <c r="AC217" s="212"/>
      <c r="AD217" s="212"/>
      <c r="AE217" s="212"/>
      <c r="AF217" s="212"/>
      <c r="AG217" s="212" t="s">
        <v>276</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5">
      <c r="A218" s="219"/>
      <c r="B218" s="220"/>
      <c r="C218" s="260" t="s">
        <v>594</v>
      </c>
      <c r="D218" s="256"/>
      <c r="E218" s="257">
        <v>53.572270000000003</v>
      </c>
      <c r="F218" s="223"/>
      <c r="G218" s="223"/>
      <c r="H218" s="223"/>
      <c r="I218" s="223"/>
      <c r="J218" s="223"/>
      <c r="K218" s="223"/>
      <c r="L218" s="223"/>
      <c r="M218" s="223"/>
      <c r="N218" s="222"/>
      <c r="O218" s="222"/>
      <c r="P218" s="222"/>
      <c r="Q218" s="222"/>
      <c r="R218" s="223"/>
      <c r="S218" s="223"/>
      <c r="T218" s="223"/>
      <c r="U218" s="223"/>
      <c r="V218" s="223"/>
      <c r="W218" s="223"/>
      <c r="X218" s="223"/>
      <c r="Y218" s="223"/>
      <c r="Z218" s="212"/>
      <c r="AA218" s="212"/>
      <c r="AB218" s="212"/>
      <c r="AC218" s="212"/>
      <c r="AD218" s="212"/>
      <c r="AE218" s="212"/>
      <c r="AF218" s="212"/>
      <c r="AG218" s="212" t="s">
        <v>276</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x14ac:dyDescent="0.25">
      <c r="A219" s="226" t="s">
        <v>233</v>
      </c>
      <c r="B219" s="227" t="s">
        <v>194</v>
      </c>
      <c r="C219" s="249" t="s">
        <v>195</v>
      </c>
      <c r="D219" s="228"/>
      <c r="E219" s="229"/>
      <c r="F219" s="230"/>
      <c r="G219" s="230">
        <f>SUMIF(AG220:AG231,"&lt;&gt;NOR",G220:G231)</f>
        <v>0</v>
      </c>
      <c r="H219" s="230"/>
      <c r="I219" s="230">
        <f>SUM(I220:I231)</f>
        <v>0</v>
      </c>
      <c r="J219" s="230"/>
      <c r="K219" s="230">
        <f>SUM(K220:K231)</f>
        <v>0</v>
      </c>
      <c r="L219" s="230"/>
      <c r="M219" s="230">
        <f>SUM(M220:M231)</f>
        <v>0</v>
      </c>
      <c r="N219" s="229"/>
      <c r="O219" s="229">
        <f>SUM(O220:O231)</f>
        <v>0.06</v>
      </c>
      <c r="P219" s="229"/>
      <c r="Q219" s="229">
        <f>SUM(Q220:Q231)</f>
        <v>0</v>
      </c>
      <c r="R219" s="230"/>
      <c r="S219" s="230"/>
      <c r="T219" s="231"/>
      <c r="U219" s="225"/>
      <c r="V219" s="225">
        <f>SUM(V220:V231)</f>
        <v>19.97</v>
      </c>
      <c r="W219" s="225"/>
      <c r="X219" s="225"/>
      <c r="Y219" s="225"/>
      <c r="AG219" t="s">
        <v>234</v>
      </c>
    </row>
    <row r="220" spans="1:60" ht="20.399999999999999" outlineLevel="1" x14ac:dyDescent="0.25">
      <c r="A220" s="240">
        <v>66</v>
      </c>
      <c r="B220" s="241" t="s">
        <v>595</v>
      </c>
      <c r="C220" s="250" t="s">
        <v>596</v>
      </c>
      <c r="D220" s="242" t="s">
        <v>314</v>
      </c>
      <c r="E220" s="243">
        <v>10</v>
      </c>
      <c r="F220" s="244"/>
      <c r="G220" s="245">
        <f>ROUND(E220*F220,2)</f>
        <v>0</v>
      </c>
      <c r="H220" s="244"/>
      <c r="I220" s="245">
        <f>ROUND(E220*H220,2)</f>
        <v>0</v>
      </c>
      <c r="J220" s="244"/>
      <c r="K220" s="245">
        <f>ROUND(E220*J220,2)</f>
        <v>0</v>
      </c>
      <c r="L220" s="245">
        <v>21</v>
      </c>
      <c r="M220" s="245">
        <f>G220*(1+L220/100)</f>
        <v>0</v>
      </c>
      <c r="N220" s="243">
        <v>0</v>
      </c>
      <c r="O220" s="243">
        <f>ROUND(E220*N220,2)</f>
        <v>0</v>
      </c>
      <c r="P220" s="243">
        <v>0</v>
      </c>
      <c r="Q220" s="243">
        <f>ROUND(E220*P220,2)</f>
        <v>0</v>
      </c>
      <c r="R220" s="245" t="s">
        <v>354</v>
      </c>
      <c r="S220" s="245" t="s">
        <v>238</v>
      </c>
      <c r="T220" s="246" t="s">
        <v>239</v>
      </c>
      <c r="U220" s="223">
        <v>0.28000000000000003</v>
      </c>
      <c r="V220" s="223">
        <f>ROUND(E220*U220,2)</f>
        <v>2.8</v>
      </c>
      <c r="W220" s="223"/>
      <c r="X220" s="223" t="s">
        <v>240</v>
      </c>
      <c r="Y220" s="223" t="s">
        <v>241</v>
      </c>
      <c r="Z220" s="212"/>
      <c r="AA220" s="212"/>
      <c r="AB220" s="212"/>
      <c r="AC220" s="212"/>
      <c r="AD220" s="212"/>
      <c r="AE220" s="212"/>
      <c r="AF220" s="212"/>
      <c r="AG220" s="212" t="s">
        <v>242</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ht="20.399999999999999" outlineLevel="1" x14ac:dyDescent="0.25">
      <c r="A221" s="233">
        <v>67</v>
      </c>
      <c r="B221" s="234" t="s">
        <v>597</v>
      </c>
      <c r="C221" s="251" t="s">
        <v>598</v>
      </c>
      <c r="D221" s="235" t="s">
        <v>314</v>
      </c>
      <c r="E221" s="236">
        <v>43.5</v>
      </c>
      <c r="F221" s="237"/>
      <c r="G221" s="238">
        <f>ROUND(E221*F221,2)</f>
        <v>0</v>
      </c>
      <c r="H221" s="237"/>
      <c r="I221" s="238">
        <f>ROUND(E221*H221,2)</f>
        <v>0</v>
      </c>
      <c r="J221" s="237"/>
      <c r="K221" s="238">
        <f>ROUND(E221*J221,2)</f>
        <v>0</v>
      </c>
      <c r="L221" s="238">
        <v>21</v>
      </c>
      <c r="M221" s="238">
        <f>G221*(1+L221/100)</f>
        <v>0</v>
      </c>
      <c r="N221" s="236">
        <v>1.48E-3</v>
      </c>
      <c r="O221" s="236">
        <f>ROUND(E221*N221,2)</f>
        <v>0.06</v>
      </c>
      <c r="P221" s="236">
        <v>0</v>
      </c>
      <c r="Q221" s="236">
        <f>ROUND(E221*P221,2)</f>
        <v>0</v>
      </c>
      <c r="R221" s="238" t="s">
        <v>354</v>
      </c>
      <c r="S221" s="238" t="s">
        <v>272</v>
      </c>
      <c r="T221" s="239" t="s">
        <v>272</v>
      </c>
      <c r="U221" s="223">
        <v>0.3</v>
      </c>
      <c r="V221" s="223">
        <f>ROUND(E221*U221,2)</f>
        <v>13.05</v>
      </c>
      <c r="W221" s="223"/>
      <c r="X221" s="223" t="s">
        <v>240</v>
      </c>
      <c r="Y221" s="223" t="s">
        <v>241</v>
      </c>
      <c r="Z221" s="212"/>
      <c r="AA221" s="212"/>
      <c r="AB221" s="212"/>
      <c r="AC221" s="212"/>
      <c r="AD221" s="212"/>
      <c r="AE221" s="212"/>
      <c r="AF221" s="212"/>
      <c r="AG221" s="212" t="s">
        <v>242</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2" x14ac:dyDescent="0.25">
      <c r="A222" s="219"/>
      <c r="B222" s="220"/>
      <c r="C222" s="260" t="s">
        <v>599</v>
      </c>
      <c r="D222" s="256"/>
      <c r="E222" s="257">
        <v>38</v>
      </c>
      <c r="F222" s="223"/>
      <c r="G222" s="223"/>
      <c r="H222" s="223"/>
      <c r="I222" s="223"/>
      <c r="J222" s="223"/>
      <c r="K222" s="223"/>
      <c r="L222" s="223"/>
      <c r="M222" s="223"/>
      <c r="N222" s="222"/>
      <c r="O222" s="222"/>
      <c r="P222" s="222"/>
      <c r="Q222" s="222"/>
      <c r="R222" s="223"/>
      <c r="S222" s="223"/>
      <c r="T222" s="223"/>
      <c r="U222" s="223"/>
      <c r="V222" s="223"/>
      <c r="W222" s="223"/>
      <c r="X222" s="223"/>
      <c r="Y222" s="223"/>
      <c r="Z222" s="212"/>
      <c r="AA222" s="212"/>
      <c r="AB222" s="212"/>
      <c r="AC222" s="212"/>
      <c r="AD222" s="212"/>
      <c r="AE222" s="212"/>
      <c r="AF222" s="212"/>
      <c r="AG222" s="212" t="s">
        <v>276</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5">
      <c r="A223" s="219"/>
      <c r="B223" s="220"/>
      <c r="C223" s="260" t="s">
        <v>600</v>
      </c>
      <c r="D223" s="256"/>
      <c r="E223" s="257">
        <v>5.5</v>
      </c>
      <c r="F223" s="223"/>
      <c r="G223" s="223"/>
      <c r="H223" s="223"/>
      <c r="I223" s="223"/>
      <c r="J223" s="223"/>
      <c r="K223" s="223"/>
      <c r="L223" s="223"/>
      <c r="M223" s="223"/>
      <c r="N223" s="222"/>
      <c r="O223" s="222"/>
      <c r="P223" s="222"/>
      <c r="Q223" s="222"/>
      <c r="R223" s="223"/>
      <c r="S223" s="223"/>
      <c r="T223" s="223"/>
      <c r="U223" s="223"/>
      <c r="V223" s="223"/>
      <c r="W223" s="223"/>
      <c r="X223" s="223"/>
      <c r="Y223" s="223"/>
      <c r="Z223" s="212"/>
      <c r="AA223" s="212"/>
      <c r="AB223" s="212"/>
      <c r="AC223" s="212"/>
      <c r="AD223" s="212"/>
      <c r="AE223" s="212"/>
      <c r="AF223" s="212"/>
      <c r="AG223" s="212" t="s">
        <v>276</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5">
      <c r="A224" s="240">
        <v>68</v>
      </c>
      <c r="B224" s="241" t="s">
        <v>601</v>
      </c>
      <c r="C224" s="250" t="s">
        <v>602</v>
      </c>
      <c r="D224" s="242" t="s">
        <v>324</v>
      </c>
      <c r="E224" s="243">
        <v>1</v>
      </c>
      <c r="F224" s="244"/>
      <c r="G224" s="245">
        <f>ROUND(E224*F224,2)</f>
        <v>0</v>
      </c>
      <c r="H224" s="244"/>
      <c r="I224" s="245">
        <f>ROUND(E224*H224,2)</f>
        <v>0</v>
      </c>
      <c r="J224" s="244"/>
      <c r="K224" s="245">
        <f>ROUND(E224*J224,2)</f>
        <v>0</v>
      </c>
      <c r="L224" s="245">
        <v>21</v>
      </c>
      <c r="M224" s="245">
        <f>G224*(1+L224/100)</f>
        <v>0</v>
      </c>
      <c r="N224" s="243">
        <v>0</v>
      </c>
      <c r="O224" s="243">
        <f>ROUND(E224*N224,2)</f>
        <v>0</v>
      </c>
      <c r="P224" s="243">
        <v>0</v>
      </c>
      <c r="Q224" s="243">
        <f>ROUND(E224*P224,2)</f>
        <v>0</v>
      </c>
      <c r="R224" s="245" t="s">
        <v>354</v>
      </c>
      <c r="S224" s="245" t="s">
        <v>272</v>
      </c>
      <c r="T224" s="246" t="s">
        <v>272</v>
      </c>
      <c r="U224" s="223">
        <v>1.88</v>
      </c>
      <c r="V224" s="223">
        <f>ROUND(E224*U224,2)</f>
        <v>1.88</v>
      </c>
      <c r="W224" s="223"/>
      <c r="X224" s="223" t="s">
        <v>240</v>
      </c>
      <c r="Y224" s="223" t="s">
        <v>241</v>
      </c>
      <c r="Z224" s="212"/>
      <c r="AA224" s="212"/>
      <c r="AB224" s="212"/>
      <c r="AC224" s="212"/>
      <c r="AD224" s="212"/>
      <c r="AE224" s="212"/>
      <c r="AF224" s="212"/>
      <c r="AG224" s="212" t="s">
        <v>242</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ht="20.399999999999999" outlineLevel="1" x14ac:dyDescent="0.25">
      <c r="A225" s="240">
        <v>69</v>
      </c>
      <c r="B225" s="241" t="s">
        <v>603</v>
      </c>
      <c r="C225" s="250" t="s">
        <v>604</v>
      </c>
      <c r="D225" s="242" t="s">
        <v>324</v>
      </c>
      <c r="E225" s="243">
        <v>1</v>
      </c>
      <c r="F225" s="244"/>
      <c r="G225" s="245">
        <f>ROUND(E225*F225,2)</f>
        <v>0</v>
      </c>
      <c r="H225" s="244"/>
      <c r="I225" s="245">
        <f>ROUND(E225*H225,2)</f>
        <v>0</v>
      </c>
      <c r="J225" s="244"/>
      <c r="K225" s="245">
        <f>ROUND(E225*J225,2)</f>
        <v>0</v>
      </c>
      <c r="L225" s="245">
        <v>21</v>
      </c>
      <c r="M225" s="245">
        <f>G225*(1+L225/100)</f>
        <v>0</v>
      </c>
      <c r="N225" s="243">
        <v>0</v>
      </c>
      <c r="O225" s="243">
        <f>ROUND(E225*N225,2)</f>
        <v>0</v>
      </c>
      <c r="P225" s="243">
        <v>0</v>
      </c>
      <c r="Q225" s="243">
        <f>ROUND(E225*P225,2)</f>
        <v>0</v>
      </c>
      <c r="R225" s="245" t="s">
        <v>354</v>
      </c>
      <c r="S225" s="245" t="s">
        <v>272</v>
      </c>
      <c r="T225" s="246" t="s">
        <v>272</v>
      </c>
      <c r="U225" s="223">
        <v>2.2400000000000002</v>
      </c>
      <c r="V225" s="223">
        <f>ROUND(E225*U225,2)</f>
        <v>2.2400000000000002</v>
      </c>
      <c r="W225" s="223"/>
      <c r="X225" s="223" t="s">
        <v>240</v>
      </c>
      <c r="Y225" s="223" t="s">
        <v>241</v>
      </c>
      <c r="Z225" s="212"/>
      <c r="AA225" s="212"/>
      <c r="AB225" s="212"/>
      <c r="AC225" s="212"/>
      <c r="AD225" s="212"/>
      <c r="AE225" s="212"/>
      <c r="AF225" s="212"/>
      <c r="AG225" s="212" t="s">
        <v>242</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5">
      <c r="A226" s="240">
        <v>70</v>
      </c>
      <c r="B226" s="241" t="s">
        <v>605</v>
      </c>
      <c r="C226" s="250" t="s">
        <v>606</v>
      </c>
      <c r="D226" s="242" t="s">
        <v>324</v>
      </c>
      <c r="E226" s="243">
        <v>11</v>
      </c>
      <c r="F226" s="244"/>
      <c r="G226" s="245">
        <f>ROUND(E226*F226,2)</f>
        <v>0</v>
      </c>
      <c r="H226" s="244"/>
      <c r="I226" s="245">
        <f>ROUND(E226*H226,2)</f>
        <v>0</v>
      </c>
      <c r="J226" s="244"/>
      <c r="K226" s="245">
        <f>ROUND(E226*J226,2)</f>
        <v>0</v>
      </c>
      <c r="L226" s="245">
        <v>21</v>
      </c>
      <c r="M226" s="245">
        <f>G226*(1+L226/100)</f>
        <v>0</v>
      </c>
      <c r="N226" s="243">
        <v>0</v>
      </c>
      <c r="O226" s="243">
        <f>ROUND(E226*N226,2)</f>
        <v>0</v>
      </c>
      <c r="P226" s="243">
        <v>0</v>
      </c>
      <c r="Q226" s="243">
        <f>ROUND(E226*P226,2)</f>
        <v>0</v>
      </c>
      <c r="R226" s="245"/>
      <c r="S226" s="245" t="s">
        <v>238</v>
      </c>
      <c r="T226" s="246" t="s">
        <v>239</v>
      </c>
      <c r="U226" s="223">
        <v>0</v>
      </c>
      <c r="V226" s="223">
        <f>ROUND(E226*U226,2)</f>
        <v>0</v>
      </c>
      <c r="W226" s="223"/>
      <c r="X226" s="223" t="s">
        <v>240</v>
      </c>
      <c r="Y226" s="223" t="s">
        <v>241</v>
      </c>
      <c r="Z226" s="212"/>
      <c r="AA226" s="212"/>
      <c r="AB226" s="212"/>
      <c r="AC226" s="212"/>
      <c r="AD226" s="212"/>
      <c r="AE226" s="212"/>
      <c r="AF226" s="212"/>
      <c r="AG226" s="212" t="s">
        <v>242</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5">
      <c r="A227" s="240">
        <v>71</v>
      </c>
      <c r="B227" s="241" t="s">
        <v>607</v>
      </c>
      <c r="C227" s="250" t="s">
        <v>608</v>
      </c>
      <c r="D227" s="242" t="s">
        <v>324</v>
      </c>
      <c r="E227" s="243">
        <v>3</v>
      </c>
      <c r="F227" s="244"/>
      <c r="G227" s="245">
        <f>ROUND(E227*F227,2)</f>
        <v>0</v>
      </c>
      <c r="H227" s="244"/>
      <c r="I227" s="245">
        <f>ROUND(E227*H227,2)</f>
        <v>0</v>
      </c>
      <c r="J227" s="244"/>
      <c r="K227" s="245">
        <f>ROUND(E227*J227,2)</f>
        <v>0</v>
      </c>
      <c r="L227" s="245">
        <v>21</v>
      </c>
      <c r="M227" s="245">
        <f>G227*(1+L227/100)</f>
        <v>0</v>
      </c>
      <c r="N227" s="243">
        <v>0</v>
      </c>
      <c r="O227" s="243">
        <f>ROUND(E227*N227,2)</f>
        <v>0</v>
      </c>
      <c r="P227" s="243">
        <v>0</v>
      </c>
      <c r="Q227" s="243">
        <f>ROUND(E227*P227,2)</f>
        <v>0</v>
      </c>
      <c r="R227" s="245" t="s">
        <v>428</v>
      </c>
      <c r="S227" s="245" t="s">
        <v>272</v>
      </c>
      <c r="T227" s="246" t="s">
        <v>239</v>
      </c>
      <c r="U227" s="223">
        <v>0</v>
      </c>
      <c r="V227" s="223">
        <f>ROUND(E227*U227,2)</f>
        <v>0</v>
      </c>
      <c r="W227" s="223"/>
      <c r="X227" s="223" t="s">
        <v>423</v>
      </c>
      <c r="Y227" s="223" t="s">
        <v>241</v>
      </c>
      <c r="Z227" s="212"/>
      <c r="AA227" s="212"/>
      <c r="AB227" s="212"/>
      <c r="AC227" s="212"/>
      <c r="AD227" s="212"/>
      <c r="AE227" s="212"/>
      <c r="AF227" s="212"/>
      <c r="AG227" s="212" t="s">
        <v>424</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5">
      <c r="A228" s="240">
        <v>72</v>
      </c>
      <c r="B228" s="241" t="s">
        <v>609</v>
      </c>
      <c r="C228" s="250" t="s">
        <v>610</v>
      </c>
      <c r="D228" s="242" t="s">
        <v>324</v>
      </c>
      <c r="E228" s="243">
        <v>1</v>
      </c>
      <c r="F228" s="244"/>
      <c r="G228" s="245">
        <f>ROUND(E228*F228,2)</f>
        <v>0</v>
      </c>
      <c r="H228" s="244"/>
      <c r="I228" s="245">
        <f>ROUND(E228*H228,2)</f>
        <v>0</v>
      </c>
      <c r="J228" s="244"/>
      <c r="K228" s="245">
        <f>ROUND(E228*J228,2)</f>
        <v>0</v>
      </c>
      <c r="L228" s="245">
        <v>21</v>
      </c>
      <c r="M228" s="245">
        <f>G228*(1+L228/100)</f>
        <v>0</v>
      </c>
      <c r="N228" s="243">
        <v>0</v>
      </c>
      <c r="O228" s="243">
        <f>ROUND(E228*N228,2)</f>
        <v>0</v>
      </c>
      <c r="P228" s="243">
        <v>0</v>
      </c>
      <c r="Q228" s="243">
        <f>ROUND(E228*P228,2)</f>
        <v>0</v>
      </c>
      <c r="R228" s="245"/>
      <c r="S228" s="245" t="s">
        <v>238</v>
      </c>
      <c r="T228" s="246" t="s">
        <v>239</v>
      </c>
      <c r="U228" s="223">
        <v>0</v>
      </c>
      <c r="V228" s="223">
        <f>ROUND(E228*U228,2)</f>
        <v>0</v>
      </c>
      <c r="W228" s="223"/>
      <c r="X228" s="223" t="s">
        <v>423</v>
      </c>
      <c r="Y228" s="223" t="s">
        <v>241</v>
      </c>
      <c r="Z228" s="212"/>
      <c r="AA228" s="212"/>
      <c r="AB228" s="212"/>
      <c r="AC228" s="212"/>
      <c r="AD228" s="212"/>
      <c r="AE228" s="212"/>
      <c r="AF228" s="212"/>
      <c r="AG228" s="212" t="s">
        <v>424</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5">
      <c r="A229" s="233">
        <v>73</v>
      </c>
      <c r="B229" s="234" t="s">
        <v>611</v>
      </c>
      <c r="C229" s="251" t="s">
        <v>612</v>
      </c>
      <c r="D229" s="235" t="s">
        <v>324</v>
      </c>
      <c r="E229" s="236">
        <v>1</v>
      </c>
      <c r="F229" s="237"/>
      <c r="G229" s="238">
        <f>ROUND(E229*F229,2)</f>
        <v>0</v>
      </c>
      <c r="H229" s="237"/>
      <c r="I229" s="238">
        <f>ROUND(E229*H229,2)</f>
        <v>0</v>
      </c>
      <c r="J229" s="237"/>
      <c r="K229" s="238">
        <f>ROUND(E229*J229,2)</f>
        <v>0</v>
      </c>
      <c r="L229" s="238">
        <v>21</v>
      </c>
      <c r="M229" s="238">
        <f>G229*(1+L229/100)</f>
        <v>0</v>
      </c>
      <c r="N229" s="236">
        <v>0</v>
      </c>
      <c r="O229" s="236">
        <f>ROUND(E229*N229,2)</f>
        <v>0</v>
      </c>
      <c r="P229" s="236">
        <v>0</v>
      </c>
      <c r="Q229" s="236">
        <f>ROUND(E229*P229,2)</f>
        <v>0</v>
      </c>
      <c r="R229" s="238"/>
      <c r="S229" s="238" t="s">
        <v>238</v>
      </c>
      <c r="T229" s="239" t="s">
        <v>239</v>
      </c>
      <c r="U229" s="223">
        <v>0</v>
      </c>
      <c r="V229" s="223">
        <f>ROUND(E229*U229,2)</f>
        <v>0</v>
      </c>
      <c r="W229" s="223"/>
      <c r="X229" s="223" t="s">
        <v>423</v>
      </c>
      <c r="Y229" s="223" t="s">
        <v>241</v>
      </c>
      <c r="Z229" s="212"/>
      <c r="AA229" s="212"/>
      <c r="AB229" s="212"/>
      <c r="AC229" s="212"/>
      <c r="AD229" s="212"/>
      <c r="AE229" s="212"/>
      <c r="AF229" s="212"/>
      <c r="AG229" s="212" t="s">
        <v>424</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5">
      <c r="A230" s="219">
        <v>74</v>
      </c>
      <c r="B230" s="220" t="s">
        <v>613</v>
      </c>
      <c r="C230" s="265" t="s">
        <v>614</v>
      </c>
      <c r="D230" s="221" t="s">
        <v>0</v>
      </c>
      <c r="E230" s="262"/>
      <c r="F230" s="224"/>
      <c r="G230" s="223">
        <f>ROUND(E230*F230,2)</f>
        <v>0</v>
      </c>
      <c r="H230" s="224"/>
      <c r="I230" s="223">
        <f>ROUND(E230*H230,2)</f>
        <v>0</v>
      </c>
      <c r="J230" s="224"/>
      <c r="K230" s="223">
        <f>ROUND(E230*J230,2)</f>
        <v>0</v>
      </c>
      <c r="L230" s="223">
        <v>21</v>
      </c>
      <c r="M230" s="223">
        <f>G230*(1+L230/100)</f>
        <v>0</v>
      </c>
      <c r="N230" s="222">
        <v>0</v>
      </c>
      <c r="O230" s="222">
        <f>ROUND(E230*N230,2)</f>
        <v>0</v>
      </c>
      <c r="P230" s="222">
        <v>0</v>
      </c>
      <c r="Q230" s="222">
        <f>ROUND(E230*P230,2)</f>
        <v>0</v>
      </c>
      <c r="R230" s="223" t="s">
        <v>354</v>
      </c>
      <c r="S230" s="223" t="s">
        <v>272</v>
      </c>
      <c r="T230" s="223" t="s">
        <v>272</v>
      </c>
      <c r="U230" s="223">
        <v>0</v>
      </c>
      <c r="V230" s="223">
        <f>ROUND(E230*U230,2)</f>
        <v>0</v>
      </c>
      <c r="W230" s="223"/>
      <c r="X230" s="223" t="s">
        <v>179</v>
      </c>
      <c r="Y230" s="223" t="s">
        <v>241</v>
      </c>
      <c r="Z230" s="212"/>
      <c r="AA230" s="212"/>
      <c r="AB230" s="212"/>
      <c r="AC230" s="212"/>
      <c r="AD230" s="212"/>
      <c r="AE230" s="212"/>
      <c r="AF230" s="212"/>
      <c r="AG230" s="212" t="s">
        <v>574</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2" x14ac:dyDescent="0.25">
      <c r="A231" s="219"/>
      <c r="B231" s="220"/>
      <c r="C231" s="266" t="s">
        <v>615</v>
      </c>
      <c r="D231" s="263"/>
      <c r="E231" s="263"/>
      <c r="F231" s="263"/>
      <c r="G231" s="263"/>
      <c r="H231" s="223"/>
      <c r="I231" s="223"/>
      <c r="J231" s="223"/>
      <c r="K231" s="223"/>
      <c r="L231" s="223"/>
      <c r="M231" s="223"/>
      <c r="N231" s="222"/>
      <c r="O231" s="222"/>
      <c r="P231" s="222"/>
      <c r="Q231" s="222"/>
      <c r="R231" s="223"/>
      <c r="S231" s="223"/>
      <c r="T231" s="223"/>
      <c r="U231" s="223"/>
      <c r="V231" s="223"/>
      <c r="W231" s="223"/>
      <c r="X231" s="223"/>
      <c r="Y231" s="223"/>
      <c r="Z231" s="212"/>
      <c r="AA231" s="212"/>
      <c r="AB231" s="212"/>
      <c r="AC231" s="212"/>
      <c r="AD231" s="212"/>
      <c r="AE231" s="212"/>
      <c r="AF231" s="212"/>
      <c r="AG231" s="212" t="s">
        <v>274</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x14ac:dyDescent="0.25">
      <c r="A232" s="3"/>
      <c r="B232" s="4"/>
      <c r="C232" s="253"/>
      <c r="D232" s="6"/>
      <c r="E232" s="3"/>
      <c r="F232" s="3"/>
      <c r="G232" s="3"/>
      <c r="H232" s="3"/>
      <c r="I232" s="3"/>
      <c r="J232" s="3"/>
      <c r="K232" s="3"/>
      <c r="L232" s="3"/>
      <c r="M232" s="3"/>
      <c r="N232" s="3"/>
      <c r="O232" s="3"/>
      <c r="P232" s="3"/>
      <c r="Q232" s="3"/>
      <c r="R232" s="3"/>
      <c r="S232" s="3"/>
      <c r="T232" s="3"/>
      <c r="U232" s="3"/>
      <c r="V232" s="3"/>
      <c r="W232" s="3"/>
      <c r="X232" s="3"/>
      <c r="Y232" s="3"/>
      <c r="AE232">
        <v>12</v>
      </c>
      <c r="AF232">
        <v>21</v>
      </c>
      <c r="AG232" t="s">
        <v>219</v>
      </c>
    </row>
    <row r="233" spans="1:60" x14ac:dyDescent="0.25">
      <c r="A233" s="215"/>
      <c r="B233" s="216" t="s">
        <v>29</v>
      </c>
      <c r="C233" s="254"/>
      <c r="D233" s="217"/>
      <c r="E233" s="218"/>
      <c r="F233" s="218"/>
      <c r="G233" s="232">
        <f>G8+G53+G67+G83+G89+G103+G119+G144+G153+G177+G192+G199+G219</f>
        <v>0</v>
      </c>
      <c r="H233" s="3"/>
      <c r="I233" s="3"/>
      <c r="J233" s="3"/>
      <c r="K233" s="3"/>
      <c r="L233" s="3"/>
      <c r="M233" s="3"/>
      <c r="N233" s="3"/>
      <c r="O233" s="3"/>
      <c r="P233" s="3"/>
      <c r="Q233" s="3"/>
      <c r="R233" s="3"/>
      <c r="S233" s="3"/>
      <c r="T233" s="3"/>
      <c r="U233" s="3"/>
      <c r="V233" s="3"/>
      <c r="W233" s="3"/>
      <c r="X233" s="3"/>
      <c r="Y233" s="3"/>
      <c r="AE233">
        <f>SUMIF(L7:L231,AE232,G7:G231)</f>
        <v>0</v>
      </c>
      <c r="AF233">
        <f>SUMIF(L7:L231,AF232,G7:G231)</f>
        <v>0</v>
      </c>
      <c r="AG233" t="s">
        <v>265</v>
      </c>
    </row>
    <row r="234" spans="1:60" x14ac:dyDescent="0.25">
      <c r="C234" s="255"/>
      <c r="D234" s="10"/>
      <c r="AG234" t="s">
        <v>266</v>
      </c>
    </row>
    <row r="235" spans="1:60" x14ac:dyDescent="0.25">
      <c r="D235" s="10"/>
    </row>
    <row r="236" spans="1:60" x14ac:dyDescent="0.25">
      <c r="D236" s="10"/>
    </row>
    <row r="237" spans="1:60" x14ac:dyDescent="0.25">
      <c r="D237" s="10"/>
    </row>
    <row r="238" spans="1:60" x14ac:dyDescent="0.25">
      <c r="D238" s="10"/>
    </row>
    <row r="239" spans="1:60" x14ac:dyDescent="0.25">
      <c r="D239" s="10"/>
    </row>
    <row r="240" spans="1:60"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nQ1RYclFvnyTimDnpn/vz0nWcYtYpnQwrd0jrVFn1TdXoZ/nm/clhP6IHXxQamz8pRybZqeKd9kSd0wmaXduWQ==" saltValue="2rvgoGT9P/75QCrYgln0Qg==" spinCount="100000" sheet="1" formatRows="0"/>
  <mergeCells count="38">
    <mergeCell ref="C210:G210"/>
    <mergeCell ref="C231:G231"/>
    <mergeCell ref="C179:G179"/>
    <mergeCell ref="C181:G181"/>
    <mergeCell ref="C194:G194"/>
    <mergeCell ref="C201:G201"/>
    <mergeCell ref="C203:G203"/>
    <mergeCell ref="C205:G205"/>
    <mergeCell ref="C150:G150"/>
    <mergeCell ref="C155:G155"/>
    <mergeCell ref="C156:G156"/>
    <mergeCell ref="C160:G160"/>
    <mergeCell ref="C165:G165"/>
    <mergeCell ref="C169:G169"/>
    <mergeCell ref="C101:G101"/>
    <mergeCell ref="C106:G106"/>
    <mergeCell ref="C109:G109"/>
    <mergeCell ref="C112:G112"/>
    <mergeCell ref="C121:G121"/>
    <mergeCell ref="C146:G146"/>
    <mergeCell ref="C38:G38"/>
    <mergeCell ref="C85:G85"/>
    <mergeCell ref="C86:G86"/>
    <mergeCell ref="C91:G91"/>
    <mergeCell ref="C95:G95"/>
    <mergeCell ref="C99:G99"/>
    <mergeCell ref="C14:G14"/>
    <mergeCell ref="C22:G22"/>
    <mergeCell ref="C24:G24"/>
    <mergeCell ref="C27:G27"/>
    <mergeCell ref="C29:G29"/>
    <mergeCell ref="C34:G34"/>
    <mergeCell ref="A1:G1"/>
    <mergeCell ref="C2:G2"/>
    <mergeCell ref="C3:G3"/>
    <mergeCell ref="C4:G4"/>
    <mergeCell ref="C10:G10"/>
    <mergeCell ref="C12:G12"/>
  </mergeCells>
  <pageMargins left="0.59055118110236204" right="0.196850393700787" top="0.78740157499999996" bottom="0.78740157499999996" header="0.3" footer="0.3"/>
  <pageSetup scale="95"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9483-4F02-4020-9472-7147445F02B2}">
  <sheetPr>
    <outlinePr summaryBelow="0"/>
  </sheetPr>
  <dimension ref="A1:BH5000"/>
  <sheetViews>
    <sheetView workbookViewId="0">
      <pane ySplit="7" topLeftCell="A8" activePane="bottomLeft" state="frozen"/>
      <selection sqref="A1:G1"/>
      <selection pane="bottomLeft" sqref="A1:G1"/>
    </sheetView>
  </sheetViews>
  <sheetFormatPr defaultRowHeight="13.2" outlineLevelRow="3" x14ac:dyDescent="0.25"/>
  <cols>
    <col min="1" max="1" width="3.44140625" customWidth="1"/>
    <col min="2" max="2" width="12.6640625" style="176" customWidth="1"/>
    <col min="3" max="3" width="63.33203125" style="17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7" t="s">
        <v>267</v>
      </c>
      <c r="B1" s="197"/>
      <c r="C1" s="197"/>
      <c r="D1" s="197"/>
      <c r="E1" s="197"/>
      <c r="F1" s="197"/>
      <c r="G1" s="197"/>
      <c r="AG1" t="s">
        <v>204</v>
      </c>
    </row>
    <row r="2" spans="1:60" ht="25.05" customHeight="1" x14ac:dyDescent="0.25">
      <c r="A2" s="198" t="s">
        <v>7</v>
      </c>
      <c r="B2" s="49" t="s">
        <v>43</v>
      </c>
      <c r="C2" s="201" t="s">
        <v>44</v>
      </c>
      <c r="D2" s="199"/>
      <c r="E2" s="199"/>
      <c r="F2" s="199"/>
      <c r="G2" s="200"/>
      <c r="AG2" t="s">
        <v>205</v>
      </c>
    </row>
    <row r="3" spans="1:60" ht="25.05" customHeight="1" x14ac:dyDescent="0.25">
      <c r="A3" s="198" t="s">
        <v>8</v>
      </c>
      <c r="B3" s="49" t="s">
        <v>55</v>
      </c>
      <c r="C3" s="201" t="s">
        <v>56</v>
      </c>
      <c r="D3" s="199"/>
      <c r="E3" s="199"/>
      <c r="F3" s="199"/>
      <c r="G3" s="200"/>
      <c r="AC3" s="176" t="s">
        <v>205</v>
      </c>
      <c r="AG3" t="s">
        <v>209</v>
      </c>
    </row>
    <row r="4" spans="1:60" ht="25.05" customHeight="1" x14ac:dyDescent="0.25">
      <c r="A4" s="202" t="s">
        <v>9</v>
      </c>
      <c r="B4" s="203" t="s">
        <v>47</v>
      </c>
      <c r="C4" s="204" t="s">
        <v>52</v>
      </c>
      <c r="D4" s="205"/>
      <c r="E4" s="205"/>
      <c r="F4" s="205"/>
      <c r="G4" s="206"/>
      <c r="AG4" t="s">
        <v>210</v>
      </c>
    </row>
    <row r="5" spans="1:60" x14ac:dyDescent="0.25">
      <c r="D5" s="10"/>
    </row>
    <row r="6" spans="1:60" ht="39.6" x14ac:dyDescent="0.25">
      <c r="A6" s="208" t="s">
        <v>211</v>
      </c>
      <c r="B6" s="210" t="s">
        <v>212</v>
      </c>
      <c r="C6" s="210" t="s">
        <v>213</v>
      </c>
      <c r="D6" s="209" t="s">
        <v>214</v>
      </c>
      <c r="E6" s="208" t="s">
        <v>215</v>
      </c>
      <c r="F6" s="207" t="s">
        <v>216</v>
      </c>
      <c r="G6" s="208" t="s">
        <v>29</v>
      </c>
      <c r="H6" s="211" t="s">
        <v>30</v>
      </c>
      <c r="I6" s="211" t="s">
        <v>217</v>
      </c>
      <c r="J6" s="211" t="s">
        <v>31</v>
      </c>
      <c r="K6" s="211" t="s">
        <v>218</v>
      </c>
      <c r="L6" s="211" t="s">
        <v>219</v>
      </c>
      <c r="M6" s="211" t="s">
        <v>220</v>
      </c>
      <c r="N6" s="211" t="s">
        <v>221</v>
      </c>
      <c r="O6" s="211" t="s">
        <v>222</v>
      </c>
      <c r="P6" s="211" t="s">
        <v>223</v>
      </c>
      <c r="Q6" s="211" t="s">
        <v>224</v>
      </c>
      <c r="R6" s="211" t="s">
        <v>225</v>
      </c>
      <c r="S6" s="211" t="s">
        <v>226</v>
      </c>
      <c r="T6" s="211" t="s">
        <v>227</v>
      </c>
      <c r="U6" s="211" t="s">
        <v>228</v>
      </c>
      <c r="V6" s="211" t="s">
        <v>229</v>
      </c>
      <c r="W6" s="211" t="s">
        <v>230</v>
      </c>
      <c r="X6" s="211" t="s">
        <v>231</v>
      </c>
      <c r="Y6" s="211" t="s">
        <v>232</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5">
      <c r="A8" s="226" t="s">
        <v>233</v>
      </c>
      <c r="B8" s="227" t="s">
        <v>128</v>
      </c>
      <c r="C8" s="249" t="s">
        <v>129</v>
      </c>
      <c r="D8" s="228"/>
      <c r="E8" s="229"/>
      <c r="F8" s="230"/>
      <c r="G8" s="230">
        <f>SUMIF(AG9:AG25,"&lt;&gt;NOR",G9:G25)</f>
        <v>0</v>
      </c>
      <c r="H8" s="230"/>
      <c r="I8" s="230">
        <f>SUM(I9:I25)</f>
        <v>0</v>
      </c>
      <c r="J8" s="230"/>
      <c r="K8" s="230">
        <f>SUM(K9:K25)</f>
        <v>0</v>
      </c>
      <c r="L8" s="230"/>
      <c r="M8" s="230">
        <f>SUM(M9:M25)</f>
        <v>0</v>
      </c>
      <c r="N8" s="229"/>
      <c r="O8" s="229">
        <f>SUM(O9:O25)</f>
        <v>0.37</v>
      </c>
      <c r="P8" s="229"/>
      <c r="Q8" s="229">
        <f>SUM(Q9:Q25)</f>
        <v>0</v>
      </c>
      <c r="R8" s="230"/>
      <c r="S8" s="230"/>
      <c r="T8" s="231"/>
      <c r="U8" s="225"/>
      <c r="V8" s="225">
        <f>SUM(V9:V25)</f>
        <v>5.68</v>
      </c>
      <c r="W8" s="225"/>
      <c r="X8" s="225"/>
      <c r="Y8" s="225"/>
      <c r="AG8" t="s">
        <v>234</v>
      </c>
    </row>
    <row r="9" spans="1:60" outlineLevel="1" x14ac:dyDescent="0.25">
      <c r="A9" s="233">
        <v>1</v>
      </c>
      <c r="B9" s="234" t="s">
        <v>616</v>
      </c>
      <c r="C9" s="251" t="s">
        <v>617</v>
      </c>
      <c r="D9" s="235" t="s">
        <v>270</v>
      </c>
      <c r="E9" s="236">
        <v>8</v>
      </c>
      <c r="F9" s="237"/>
      <c r="G9" s="238">
        <f>ROUND(E9*F9,2)</f>
        <v>0</v>
      </c>
      <c r="H9" s="237"/>
      <c r="I9" s="238">
        <f>ROUND(E9*H9,2)</f>
        <v>0</v>
      </c>
      <c r="J9" s="237"/>
      <c r="K9" s="238">
        <f>ROUND(E9*J9,2)</f>
        <v>0</v>
      </c>
      <c r="L9" s="238">
        <v>21</v>
      </c>
      <c r="M9" s="238">
        <f>G9*(1+L9/100)</f>
        <v>0</v>
      </c>
      <c r="N9" s="236">
        <v>0</v>
      </c>
      <c r="O9" s="236">
        <f>ROUND(E9*N9,2)</f>
        <v>0</v>
      </c>
      <c r="P9" s="236">
        <v>0</v>
      </c>
      <c r="Q9" s="236">
        <f>ROUND(E9*P9,2)</f>
        <v>0</v>
      </c>
      <c r="R9" s="238" t="s">
        <v>271</v>
      </c>
      <c r="S9" s="238" t="s">
        <v>272</v>
      </c>
      <c r="T9" s="239" t="s">
        <v>272</v>
      </c>
      <c r="U9" s="223">
        <v>0.2</v>
      </c>
      <c r="V9" s="223">
        <f>ROUND(E9*U9,2)</f>
        <v>1.6</v>
      </c>
      <c r="W9" s="223"/>
      <c r="X9" s="223" t="s">
        <v>240</v>
      </c>
      <c r="Y9" s="223" t="s">
        <v>241</v>
      </c>
      <c r="Z9" s="212"/>
      <c r="AA9" s="212"/>
      <c r="AB9" s="212"/>
      <c r="AC9" s="212"/>
      <c r="AD9" s="212"/>
      <c r="AE9" s="212"/>
      <c r="AF9" s="212"/>
      <c r="AG9" s="212" t="s">
        <v>242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1" outlineLevel="2" x14ac:dyDescent="0.25">
      <c r="A10" s="219"/>
      <c r="B10" s="220"/>
      <c r="C10" s="259" t="s">
        <v>618</v>
      </c>
      <c r="D10" s="258"/>
      <c r="E10" s="258"/>
      <c r="F10" s="258"/>
      <c r="G10" s="258"/>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274</v>
      </c>
      <c r="AH10" s="212"/>
      <c r="AI10" s="212"/>
      <c r="AJ10" s="212"/>
      <c r="AK10" s="212"/>
      <c r="AL10" s="212"/>
      <c r="AM10" s="212"/>
      <c r="AN10" s="212"/>
      <c r="AO10" s="212"/>
      <c r="AP10" s="212"/>
      <c r="AQ10" s="212"/>
      <c r="AR10" s="212"/>
      <c r="AS10" s="212"/>
      <c r="AT10" s="212"/>
      <c r="AU10" s="212"/>
      <c r="AV10" s="212"/>
      <c r="AW10" s="212"/>
      <c r="AX10" s="212"/>
      <c r="AY10" s="212"/>
      <c r="AZ10" s="212"/>
      <c r="BA10" s="247"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2"/>
      <c r="BC10" s="212"/>
      <c r="BD10" s="212"/>
      <c r="BE10" s="212"/>
      <c r="BF10" s="212"/>
      <c r="BG10" s="212"/>
      <c r="BH10" s="212"/>
    </row>
    <row r="11" spans="1:60" outlineLevel="2" x14ac:dyDescent="0.25">
      <c r="A11" s="219"/>
      <c r="B11" s="220"/>
      <c r="C11" s="260" t="s">
        <v>619</v>
      </c>
      <c r="D11" s="256"/>
      <c r="E11" s="257"/>
      <c r="F11" s="223"/>
      <c r="G11" s="223"/>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276</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5">
      <c r="A12" s="219"/>
      <c r="B12" s="220"/>
      <c r="C12" s="260" t="s">
        <v>620</v>
      </c>
      <c r="D12" s="256"/>
      <c r="E12" s="257">
        <v>8</v>
      </c>
      <c r="F12" s="223"/>
      <c r="G12" s="223"/>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276</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33">
        <v>2</v>
      </c>
      <c r="B13" s="234" t="s">
        <v>621</v>
      </c>
      <c r="C13" s="251" t="s">
        <v>622</v>
      </c>
      <c r="D13" s="235" t="s">
        <v>270</v>
      </c>
      <c r="E13" s="236">
        <v>8</v>
      </c>
      <c r="F13" s="237"/>
      <c r="G13" s="238">
        <f>ROUND(E13*F13,2)</f>
        <v>0</v>
      </c>
      <c r="H13" s="237"/>
      <c r="I13" s="238">
        <f>ROUND(E13*H13,2)</f>
        <v>0</v>
      </c>
      <c r="J13" s="237"/>
      <c r="K13" s="238">
        <f>ROUND(E13*J13,2)</f>
        <v>0</v>
      </c>
      <c r="L13" s="238">
        <v>21</v>
      </c>
      <c r="M13" s="238">
        <f>G13*(1+L13/100)</f>
        <v>0</v>
      </c>
      <c r="N13" s="236">
        <v>0</v>
      </c>
      <c r="O13" s="236">
        <f>ROUND(E13*N13,2)</f>
        <v>0</v>
      </c>
      <c r="P13" s="236">
        <v>0</v>
      </c>
      <c r="Q13" s="236">
        <f>ROUND(E13*P13,2)</f>
        <v>0</v>
      </c>
      <c r="R13" s="238" t="s">
        <v>271</v>
      </c>
      <c r="S13" s="238" t="s">
        <v>272</v>
      </c>
      <c r="T13" s="239" t="s">
        <v>272</v>
      </c>
      <c r="U13" s="223">
        <v>0.08</v>
      </c>
      <c r="V13" s="223">
        <f>ROUND(E13*U13,2)</f>
        <v>0.64</v>
      </c>
      <c r="W13" s="223"/>
      <c r="X13" s="223" t="s">
        <v>240</v>
      </c>
      <c r="Y13" s="223" t="s">
        <v>241</v>
      </c>
      <c r="Z13" s="212"/>
      <c r="AA13" s="212"/>
      <c r="AB13" s="212"/>
      <c r="AC13" s="212"/>
      <c r="AD13" s="212"/>
      <c r="AE13" s="212"/>
      <c r="AF13" s="212"/>
      <c r="AG13" s="212" t="s">
        <v>242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1" outlineLevel="2" x14ac:dyDescent="0.25">
      <c r="A14" s="219"/>
      <c r="B14" s="220"/>
      <c r="C14" s="259" t="s">
        <v>618</v>
      </c>
      <c r="D14" s="258"/>
      <c r="E14" s="258"/>
      <c r="F14" s="258"/>
      <c r="G14" s="258"/>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274</v>
      </c>
      <c r="AH14" s="212"/>
      <c r="AI14" s="212"/>
      <c r="AJ14" s="212"/>
      <c r="AK14" s="212"/>
      <c r="AL14" s="212"/>
      <c r="AM14" s="212"/>
      <c r="AN14" s="212"/>
      <c r="AO14" s="212"/>
      <c r="AP14" s="212"/>
      <c r="AQ14" s="212"/>
      <c r="AR14" s="212"/>
      <c r="AS14" s="212"/>
      <c r="AT14" s="212"/>
      <c r="AU14" s="212"/>
      <c r="AV14" s="212"/>
      <c r="AW14" s="212"/>
      <c r="AX14" s="212"/>
      <c r="AY14" s="212"/>
      <c r="AZ14" s="212"/>
      <c r="BA14" s="247" t="str">
        <f>C14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4" s="212"/>
      <c r="BC14" s="212"/>
      <c r="BD14" s="212"/>
      <c r="BE14" s="212"/>
      <c r="BF14" s="212"/>
      <c r="BG14" s="212"/>
      <c r="BH14" s="212"/>
    </row>
    <row r="15" spans="1:60" outlineLevel="1" x14ac:dyDescent="0.25">
      <c r="A15" s="233">
        <v>3</v>
      </c>
      <c r="B15" s="234" t="s">
        <v>396</v>
      </c>
      <c r="C15" s="251" t="s">
        <v>397</v>
      </c>
      <c r="D15" s="235" t="s">
        <v>270</v>
      </c>
      <c r="E15" s="236">
        <v>8</v>
      </c>
      <c r="F15" s="237"/>
      <c r="G15" s="238">
        <f>ROUND(E15*F15,2)</f>
        <v>0</v>
      </c>
      <c r="H15" s="237"/>
      <c r="I15" s="238">
        <f>ROUND(E15*H15,2)</f>
        <v>0</v>
      </c>
      <c r="J15" s="237"/>
      <c r="K15" s="238">
        <f>ROUND(E15*J15,2)</f>
        <v>0</v>
      </c>
      <c r="L15" s="238">
        <v>21</v>
      </c>
      <c r="M15" s="238">
        <f>G15*(1+L15/100)</f>
        <v>0</v>
      </c>
      <c r="N15" s="236">
        <v>0</v>
      </c>
      <c r="O15" s="236">
        <f>ROUND(E15*N15,2)</f>
        <v>0</v>
      </c>
      <c r="P15" s="236">
        <v>0</v>
      </c>
      <c r="Q15" s="236">
        <f>ROUND(E15*P15,2)</f>
        <v>0</v>
      </c>
      <c r="R15" s="238" t="s">
        <v>271</v>
      </c>
      <c r="S15" s="238" t="s">
        <v>272</v>
      </c>
      <c r="T15" s="239" t="s">
        <v>272</v>
      </c>
      <c r="U15" s="223">
        <v>0.01</v>
      </c>
      <c r="V15" s="223">
        <f>ROUND(E15*U15,2)</f>
        <v>0.08</v>
      </c>
      <c r="W15" s="223"/>
      <c r="X15" s="223" t="s">
        <v>240</v>
      </c>
      <c r="Y15" s="223" t="s">
        <v>241</v>
      </c>
      <c r="Z15" s="212"/>
      <c r="AA15" s="212"/>
      <c r="AB15" s="212"/>
      <c r="AC15" s="212"/>
      <c r="AD15" s="212"/>
      <c r="AE15" s="212"/>
      <c r="AF15" s="212"/>
      <c r="AG15" s="212" t="s">
        <v>242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5">
      <c r="A16" s="219"/>
      <c r="B16" s="220"/>
      <c r="C16" s="259" t="s">
        <v>398</v>
      </c>
      <c r="D16" s="258"/>
      <c r="E16" s="258"/>
      <c r="F16" s="258"/>
      <c r="G16" s="258"/>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274</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33">
        <v>4</v>
      </c>
      <c r="B17" s="234" t="s">
        <v>623</v>
      </c>
      <c r="C17" s="251" t="s">
        <v>624</v>
      </c>
      <c r="D17" s="235" t="s">
        <v>280</v>
      </c>
      <c r="E17" s="236">
        <v>24</v>
      </c>
      <c r="F17" s="237"/>
      <c r="G17" s="238">
        <f>ROUND(E17*F17,2)</f>
        <v>0</v>
      </c>
      <c r="H17" s="237"/>
      <c r="I17" s="238">
        <f>ROUND(E17*H17,2)</f>
        <v>0</v>
      </c>
      <c r="J17" s="237"/>
      <c r="K17" s="238">
        <f>ROUND(E17*J17,2)</f>
        <v>0</v>
      </c>
      <c r="L17" s="238">
        <v>21</v>
      </c>
      <c r="M17" s="238">
        <f>G17*(1+L17/100)</f>
        <v>0</v>
      </c>
      <c r="N17" s="236">
        <v>0</v>
      </c>
      <c r="O17" s="236">
        <f>ROUND(E17*N17,2)</f>
        <v>0</v>
      </c>
      <c r="P17" s="236">
        <v>0</v>
      </c>
      <c r="Q17" s="236">
        <f>ROUND(E17*P17,2)</f>
        <v>0</v>
      </c>
      <c r="R17" s="238" t="s">
        <v>281</v>
      </c>
      <c r="S17" s="238" t="s">
        <v>272</v>
      </c>
      <c r="T17" s="239" t="s">
        <v>272</v>
      </c>
      <c r="U17" s="223">
        <v>0.14000000000000001</v>
      </c>
      <c r="V17" s="223">
        <f>ROUND(E17*U17,2)</f>
        <v>3.36</v>
      </c>
      <c r="W17" s="223"/>
      <c r="X17" s="223" t="s">
        <v>240</v>
      </c>
      <c r="Y17" s="223" t="s">
        <v>241</v>
      </c>
      <c r="Z17" s="212"/>
      <c r="AA17" s="212"/>
      <c r="AB17" s="212"/>
      <c r="AC17" s="212"/>
      <c r="AD17" s="212"/>
      <c r="AE17" s="212"/>
      <c r="AF17" s="212"/>
      <c r="AG17" s="212" t="s">
        <v>242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5">
      <c r="A18" s="219"/>
      <c r="B18" s="220"/>
      <c r="C18" s="260" t="s">
        <v>625</v>
      </c>
      <c r="D18" s="256"/>
      <c r="E18" s="257"/>
      <c r="F18" s="223"/>
      <c r="G18" s="223"/>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276</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5">
      <c r="A19" s="219"/>
      <c r="B19" s="220"/>
      <c r="C19" s="260" t="s">
        <v>626</v>
      </c>
      <c r="D19" s="256"/>
      <c r="E19" s="257">
        <v>12</v>
      </c>
      <c r="F19" s="223"/>
      <c r="G19" s="223"/>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276</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5">
      <c r="A20" s="219"/>
      <c r="B20" s="220"/>
      <c r="C20" s="260" t="s">
        <v>627</v>
      </c>
      <c r="D20" s="256"/>
      <c r="E20" s="257"/>
      <c r="F20" s="223"/>
      <c r="G20" s="223"/>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276</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5">
      <c r="A21" s="219"/>
      <c r="B21" s="220"/>
      <c r="C21" s="260" t="s">
        <v>626</v>
      </c>
      <c r="D21" s="256"/>
      <c r="E21" s="257">
        <v>12</v>
      </c>
      <c r="F21" s="223"/>
      <c r="G21" s="223"/>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276</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40">
        <v>5</v>
      </c>
      <c r="B22" s="241" t="s">
        <v>418</v>
      </c>
      <c r="C22" s="250" t="s">
        <v>419</v>
      </c>
      <c r="D22" s="242" t="s">
        <v>270</v>
      </c>
      <c r="E22" s="243">
        <v>8</v>
      </c>
      <c r="F22" s="244"/>
      <c r="G22" s="245">
        <f>ROUND(E22*F22,2)</f>
        <v>0</v>
      </c>
      <c r="H22" s="244"/>
      <c r="I22" s="245">
        <f>ROUND(E22*H22,2)</f>
        <v>0</v>
      </c>
      <c r="J22" s="244"/>
      <c r="K22" s="245">
        <f>ROUND(E22*J22,2)</f>
        <v>0</v>
      </c>
      <c r="L22" s="245">
        <v>21</v>
      </c>
      <c r="M22" s="245">
        <f>G22*(1+L22/100)</f>
        <v>0</v>
      </c>
      <c r="N22" s="243">
        <v>0</v>
      </c>
      <c r="O22" s="243">
        <f>ROUND(E22*N22,2)</f>
        <v>0</v>
      </c>
      <c r="P22" s="243">
        <v>0</v>
      </c>
      <c r="Q22" s="243">
        <f>ROUND(E22*P22,2)</f>
        <v>0</v>
      </c>
      <c r="R22" s="245" t="s">
        <v>271</v>
      </c>
      <c r="S22" s="245" t="s">
        <v>272</v>
      </c>
      <c r="T22" s="246" t="s">
        <v>272</v>
      </c>
      <c r="U22" s="223">
        <v>0</v>
      </c>
      <c r="V22" s="223">
        <f>ROUND(E22*U22,2)</f>
        <v>0</v>
      </c>
      <c r="W22" s="223"/>
      <c r="X22" s="223" t="s">
        <v>240</v>
      </c>
      <c r="Y22" s="223" t="s">
        <v>241</v>
      </c>
      <c r="Z22" s="212"/>
      <c r="AA22" s="212"/>
      <c r="AB22" s="212"/>
      <c r="AC22" s="212"/>
      <c r="AD22" s="212"/>
      <c r="AE22" s="212"/>
      <c r="AF22" s="212"/>
      <c r="AG22" s="212" t="s">
        <v>242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33">
        <v>6</v>
      </c>
      <c r="B23" s="234" t="s">
        <v>628</v>
      </c>
      <c r="C23" s="251" t="s">
        <v>629</v>
      </c>
      <c r="D23" s="235" t="s">
        <v>280</v>
      </c>
      <c r="E23" s="236">
        <v>24.72</v>
      </c>
      <c r="F23" s="237"/>
      <c r="G23" s="238">
        <f>ROUND(E23*F23,2)</f>
        <v>0</v>
      </c>
      <c r="H23" s="237"/>
      <c r="I23" s="238">
        <f>ROUND(E23*H23,2)</f>
        <v>0</v>
      </c>
      <c r="J23" s="237"/>
      <c r="K23" s="238">
        <f>ROUND(E23*J23,2)</f>
        <v>0</v>
      </c>
      <c r="L23" s="238">
        <v>21</v>
      </c>
      <c r="M23" s="238">
        <f>G23*(1+L23/100)</f>
        <v>0</v>
      </c>
      <c r="N23" s="236">
        <v>1.4999999999999999E-2</v>
      </c>
      <c r="O23" s="236">
        <f>ROUND(E23*N23,2)</f>
        <v>0.37</v>
      </c>
      <c r="P23" s="236">
        <v>0</v>
      </c>
      <c r="Q23" s="236">
        <f>ROUND(E23*P23,2)</f>
        <v>0</v>
      </c>
      <c r="R23" s="238"/>
      <c r="S23" s="238" t="s">
        <v>238</v>
      </c>
      <c r="T23" s="239" t="s">
        <v>239</v>
      </c>
      <c r="U23" s="223">
        <v>0</v>
      </c>
      <c r="V23" s="223">
        <f>ROUND(E23*U23,2)</f>
        <v>0</v>
      </c>
      <c r="W23" s="223"/>
      <c r="X23" s="223" t="s">
        <v>423</v>
      </c>
      <c r="Y23" s="223" t="s">
        <v>241</v>
      </c>
      <c r="Z23" s="212"/>
      <c r="AA23" s="212"/>
      <c r="AB23" s="212"/>
      <c r="AC23" s="212"/>
      <c r="AD23" s="212"/>
      <c r="AE23" s="212"/>
      <c r="AF23" s="212"/>
      <c r="AG23" s="212" t="s">
        <v>424</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5">
      <c r="A24" s="219"/>
      <c r="B24" s="220"/>
      <c r="C24" s="260" t="s">
        <v>630</v>
      </c>
      <c r="D24" s="256"/>
      <c r="E24" s="257">
        <v>12.36</v>
      </c>
      <c r="F24" s="223"/>
      <c r="G24" s="223"/>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276</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5">
      <c r="A25" s="219"/>
      <c r="B25" s="220"/>
      <c r="C25" s="260" t="s">
        <v>630</v>
      </c>
      <c r="D25" s="256"/>
      <c r="E25" s="257">
        <v>12.36</v>
      </c>
      <c r="F25" s="223"/>
      <c r="G25" s="223"/>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276</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x14ac:dyDescent="0.25">
      <c r="A26" s="226" t="s">
        <v>233</v>
      </c>
      <c r="B26" s="227" t="s">
        <v>132</v>
      </c>
      <c r="C26" s="249" t="s">
        <v>133</v>
      </c>
      <c r="D26" s="228"/>
      <c r="E26" s="229"/>
      <c r="F26" s="230"/>
      <c r="G26" s="230">
        <f>SUMIF(AG27:AG35,"&lt;&gt;NOR",G27:G35)</f>
        <v>0</v>
      </c>
      <c r="H26" s="230"/>
      <c r="I26" s="230">
        <f>SUM(I27:I35)</f>
        <v>0</v>
      </c>
      <c r="J26" s="230"/>
      <c r="K26" s="230">
        <f>SUM(K27:K35)</f>
        <v>0</v>
      </c>
      <c r="L26" s="230"/>
      <c r="M26" s="230">
        <f>SUM(M27:M35)</f>
        <v>0</v>
      </c>
      <c r="N26" s="229"/>
      <c r="O26" s="229">
        <f>SUM(O27:O35)</f>
        <v>20.640000000000004</v>
      </c>
      <c r="P26" s="229"/>
      <c r="Q26" s="229">
        <f>SUM(Q27:Q35)</f>
        <v>0</v>
      </c>
      <c r="R26" s="230"/>
      <c r="S26" s="230"/>
      <c r="T26" s="231"/>
      <c r="U26" s="225"/>
      <c r="V26" s="225">
        <f>SUM(V27:V35)</f>
        <v>32.72</v>
      </c>
      <c r="W26" s="225"/>
      <c r="X26" s="225"/>
      <c r="Y26" s="225"/>
      <c r="AG26" t="s">
        <v>234</v>
      </c>
    </row>
    <row r="27" spans="1:60" outlineLevel="1" x14ac:dyDescent="0.25">
      <c r="A27" s="233">
        <v>7</v>
      </c>
      <c r="B27" s="234" t="s">
        <v>631</v>
      </c>
      <c r="C27" s="251" t="s">
        <v>632</v>
      </c>
      <c r="D27" s="235" t="s">
        <v>270</v>
      </c>
      <c r="E27" s="236">
        <v>7.5</v>
      </c>
      <c r="F27" s="237"/>
      <c r="G27" s="238">
        <f>ROUND(E27*F27,2)</f>
        <v>0</v>
      </c>
      <c r="H27" s="237"/>
      <c r="I27" s="238">
        <f>ROUND(E27*H27,2)</f>
        <v>0</v>
      </c>
      <c r="J27" s="237"/>
      <c r="K27" s="238">
        <f>ROUND(E27*J27,2)</f>
        <v>0</v>
      </c>
      <c r="L27" s="238">
        <v>21</v>
      </c>
      <c r="M27" s="238">
        <f>G27*(1+L27/100)</f>
        <v>0</v>
      </c>
      <c r="N27" s="236">
        <v>2.5249999999999999</v>
      </c>
      <c r="O27" s="236">
        <f>ROUND(E27*N27,2)</f>
        <v>18.940000000000001</v>
      </c>
      <c r="P27" s="236">
        <v>0</v>
      </c>
      <c r="Q27" s="236">
        <f>ROUND(E27*P27,2)</f>
        <v>0</v>
      </c>
      <c r="R27" s="238" t="s">
        <v>441</v>
      </c>
      <c r="S27" s="238" t="s">
        <v>272</v>
      </c>
      <c r="T27" s="239" t="s">
        <v>272</v>
      </c>
      <c r="U27" s="223">
        <v>0.48</v>
      </c>
      <c r="V27" s="223">
        <f>ROUND(E27*U27,2)</f>
        <v>3.6</v>
      </c>
      <c r="W27" s="223"/>
      <c r="X27" s="223" t="s">
        <v>240</v>
      </c>
      <c r="Y27" s="223" t="s">
        <v>241</v>
      </c>
      <c r="Z27" s="212"/>
      <c r="AA27" s="212"/>
      <c r="AB27" s="212"/>
      <c r="AC27" s="212"/>
      <c r="AD27" s="212"/>
      <c r="AE27" s="212"/>
      <c r="AF27" s="212"/>
      <c r="AG27" s="212" t="s">
        <v>242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5">
      <c r="A28" s="219"/>
      <c r="B28" s="220"/>
      <c r="C28" s="259" t="s">
        <v>633</v>
      </c>
      <c r="D28" s="258"/>
      <c r="E28" s="258"/>
      <c r="F28" s="258"/>
      <c r="G28" s="258"/>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274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5">
      <c r="A29" s="219"/>
      <c r="B29" s="220"/>
      <c r="C29" s="260" t="s">
        <v>619</v>
      </c>
      <c r="D29" s="256"/>
      <c r="E29" s="257"/>
      <c r="F29" s="223"/>
      <c r="G29" s="223"/>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276</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5">
      <c r="A30" s="219"/>
      <c r="B30" s="220"/>
      <c r="C30" s="260" t="s">
        <v>634</v>
      </c>
      <c r="D30" s="256"/>
      <c r="E30" s="257">
        <v>7.5</v>
      </c>
      <c r="F30" s="223"/>
      <c r="G30" s="223"/>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276</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33">
        <v>8</v>
      </c>
      <c r="B31" s="234" t="s">
        <v>635</v>
      </c>
      <c r="C31" s="251" t="s">
        <v>636</v>
      </c>
      <c r="D31" s="235" t="s">
        <v>365</v>
      </c>
      <c r="E31" s="236">
        <v>1.2341</v>
      </c>
      <c r="F31" s="237"/>
      <c r="G31" s="238">
        <f>ROUND(E31*F31,2)</f>
        <v>0</v>
      </c>
      <c r="H31" s="237"/>
      <c r="I31" s="238">
        <f>ROUND(E31*H31,2)</f>
        <v>0</v>
      </c>
      <c r="J31" s="237"/>
      <c r="K31" s="238">
        <f>ROUND(E31*J31,2)</f>
        <v>0</v>
      </c>
      <c r="L31" s="238">
        <v>21</v>
      </c>
      <c r="M31" s="238">
        <f>G31*(1+L31/100)</f>
        <v>0</v>
      </c>
      <c r="N31" s="236">
        <v>1.0249299999999999</v>
      </c>
      <c r="O31" s="236">
        <f>ROUND(E31*N31,2)</f>
        <v>1.26</v>
      </c>
      <c r="P31" s="236">
        <v>0</v>
      </c>
      <c r="Q31" s="236">
        <f>ROUND(E31*P31,2)</f>
        <v>0</v>
      </c>
      <c r="R31" s="238" t="s">
        <v>637</v>
      </c>
      <c r="S31" s="238" t="s">
        <v>272</v>
      </c>
      <c r="T31" s="239" t="s">
        <v>239</v>
      </c>
      <c r="U31" s="223">
        <v>23.53</v>
      </c>
      <c r="V31" s="223">
        <f>ROUND(E31*U31,2)</f>
        <v>29.04</v>
      </c>
      <c r="W31" s="223"/>
      <c r="X31" s="223" t="s">
        <v>240</v>
      </c>
      <c r="Y31" s="223" t="s">
        <v>241</v>
      </c>
      <c r="Z31" s="212"/>
      <c r="AA31" s="212"/>
      <c r="AB31" s="212"/>
      <c r="AC31" s="212"/>
      <c r="AD31" s="212"/>
      <c r="AE31" s="212"/>
      <c r="AF31" s="212"/>
      <c r="AG31" s="212" t="s">
        <v>242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5">
      <c r="A32" s="219"/>
      <c r="B32" s="220"/>
      <c r="C32" s="260" t="s">
        <v>638</v>
      </c>
      <c r="D32" s="256"/>
      <c r="E32" s="257">
        <v>1.2341</v>
      </c>
      <c r="F32" s="223"/>
      <c r="G32" s="223"/>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276</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33">
        <v>9</v>
      </c>
      <c r="B33" s="234" t="s">
        <v>439</v>
      </c>
      <c r="C33" s="251" t="s">
        <v>440</v>
      </c>
      <c r="D33" s="235" t="s">
        <v>270</v>
      </c>
      <c r="E33" s="236">
        <v>0.17499999999999999</v>
      </c>
      <c r="F33" s="237"/>
      <c r="G33" s="238">
        <f>ROUND(E33*F33,2)</f>
        <v>0</v>
      </c>
      <c r="H33" s="237"/>
      <c r="I33" s="238">
        <f>ROUND(E33*H33,2)</f>
        <v>0</v>
      </c>
      <c r="J33" s="237"/>
      <c r="K33" s="238">
        <f>ROUND(E33*J33,2)</f>
        <v>0</v>
      </c>
      <c r="L33" s="238">
        <v>21</v>
      </c>
      <c r="M33" s="238">
        <f>G33*(1+L33/100)</f>
        <v>0</v>
      </c>
      <c r="N33" s="236">
        <v>2.5249999999999999</v>
      </c>
      <c r="O33" s="236">
        <f>ROUND(E33*N33,2)</f>
        <v>0.44</v>
      </c>
      <c r="P33" s="236">
        <v>0</v>
      </c>
      <c r="Q33" s="236">
        <f>ROUND(E33*P33,2)</f>
        <v>0</v>
      </c>
      <c r="R33" s="238" t="s">
        <v>441</v>
      </c>
      <c r="S33" s="238" t="s">
        <v>272</v>
      </c>
      <c r="T33" s="239" t="s">
        <v>272</v>
      </c>
      <c r="U33" s="223">
        <v>0.48</v>
      </c>
      <c r="V33" s="223">
        <f>ROUND(E33*U33,2)</f>
        <v>0.08</v>
      </c>
      <c r="W33" s="223"/>
      <c r="X33" s="223" t="s">
        <v>240</v>
      </c>
      <c r="Y33" s="223" t="s">
        <v>241</v>
      </c>
      <c r="Z33" s="212"/>
      <c r="AA33" s="212"/>
      <c r="AB33" s="212"/>
      <c r="AC33" s="212"/>
      <c r="AD33" s="212"/>
      <c r="AE33" s="212"/>
      <c r="AF33" s="212"/>
      <c r="AG33" s="212" t="s">
        <v>242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5">
      <c r="A34" s="219"/>
      <c r="B34" s="220"/>
      <c r="C34" s="260" t="s">
        <v>627</v>
      </c>
      <c r="D34" s="256"/>
      <c r="E34" s="257"/>
      <c r="F34" s="223"/>
      <c r="G34" s="223"/>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276</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5">
      <c r="A35" s="219"/>
      <c r="B35" s="220"/>
      <c r="C35" s="260" t="s">
        <v>639</v>
      </c>
      <c r="D35" s="256"/>
      <c r="E35" s="257">
        <v>0.17499999999999999</v>
      </c>
      <c r="F35" s="223"/>
      <c r="G35" s="22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276</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x14ac:dyDescent="0.25">
      <c r="A36" s="226" t="s">
        <v>233</v>
      </c>
      <c r="B36" s="227" t="s">
        <v>136</v>
      </c>
      <c r="C36" s="249" t="s">
        <v>137</v>
      </c>
      <c r="D36" s="228"/>
      <c r="E36" s="229"/>
      <c r="F36" s="230"/>
      <c r="G36" s="230">
        <f>SUMIF(AG37:AG41,"&lt;&gt;NOR",G37:G41)</f>
        <v>0</v>
      </c>
      <c r="H36" s="230"/>
      <c r="I36" s="230">
        <f>SUM(I37:I41)</f>
        <v>0</v>
      </c>
      <c r="J36" s="230"/>
      <c r="K36" s="230">
        <f>SUM(K37:K41)</f>
        <v>0</v>
      </c>
      <c r="L36" s="230"/>
      <c r="M36" s="230">
        <f>SUM(M37:M41)</f>
        <v>0</v>
      </c>
      <c r="N36" s="229"/>
      <c r="O36" s="229">
        <f>SUM(O37:O41)</f>
        <v>40.6</v>
      </c>
      <c r="P36" s="229"/>
      <c r="Q36" s="229">
        <f>SUM(Q37:Q41)</f>
        <v>0</v>
      </c>
      <c r="R36" s="230"/>
      <c r="S36" s="230"/>
      <c r="T36" s="231"/>
      <c r="U36" s="225"/>
      <c r="V36" s="225">
        <f>SUM(V37:V41)</f>
        <v>55.790000000000006</v>
      </c>
      <c r="W36" s="225"/>
      <c r="X36" s="225"/>
      <c r="Y36" s="225"/>
      <c r="AG36" t="s">
        <v>234</v>
      </c>
    </row>
    <row r="37" spans="1:60" outlineLevel="1" x14ac:dyDescent="0.25">
      <c r="A37" s="233">
        <v>10</v>
      </c>
      <c r="B37" s="234" t="s">
        <v>640</v>
      </c>
      <c r="C37" s="251" t="s">
        <v>641</v>
      </c>
      <c r="D37" s="235" t="s">
        <v>280</v>
      </c>
      <c r="E37" s="236">
        <v>51</v>
      </c>
      <c r="F37" s="237"/>
      <c r="G37" s="238">
        <f>ROUND(E37*F37,2)</f>
        <v>0</v>
      </c>
      <c r="H37" s="237"/>
      <c r="I37" s="238">
        <f>ROUND(E37*H37,2)</f>
        <v>0</v>
      </c>
      <c r="J37" s="237"/>
      <c r="K37" s="238">
        <f>ROUND(E37*J37,2)</f>
        <v>0</v>
      </c>
      <c r="L37" s="238">
        <v>21</v>
      </c>
      <c r="M37" s="238">
        <f>G37*(1+L37/100)</f>
        <v>0</v>
      </c>
      <c r="N37" s="236">
        <v>0.75124999999999997</v>
      </c>
      <c r="O37" s="236">
        <f>ROUND(E37*N37,2)</f>
        <v>38.31</v>
      </c>
      <c r="P37" s="236">
        <v>0</v>
      </c>
      <c r="Q37" s="236">
        <f>ROUND(E37*P37,2)</f>
        <v>0</v>
      </c>
      <c r="R37" s="238" t="s">
        <v>441</v>
      </c>
      <c r="S37" s="238" t="s">
        <v>272</v>
      </c>
      <c r="T37" s="239" t="s">
        <v>239</v>
      </c>
      <c r="U37" s="223">
        <v>0.93400000000000005</v>
      </c>
      <c r="V37" s="223">
        <f>ROUND(E37*U37,2)</f>
        <v>47.63</v>
      </c>
      <c r="W37" s="223"/>
      <c r="X37" s="223" t="s">
        <v>240</v>
      </c>
      <c r="Y37" s="223" t="s">
        <v>241</v>
      </c>
      <c r="Z37" s="212"/>
      <c r="AA37" s="212"/>
      <c r="AB37" s="212"/>
      <c r="AC37" s="212"/>
      <c r="AD37" s="212"/>
      <c r="AE37" s="212"/>
      <c r="AF37" s="212"/>
      <c r="AG37" s="212" t="s">
        <v>242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5">
      <c r="A38" s="219"/>
      <c r="B38" s="220"/>
      <c r="C38" s="259" t="s">
        <v>642</v>
      </c>
      <c r="D38" s="258"/>
      <c r="E38" s="258"/>
      <c r="F38" s="258"/>
      <c r="G38" s="258"/>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274</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5">
      <c r="A39" s="219"/>
      <c r="B39" s="220"/>
      <c r="C39" s="260" t="s">
        <v>619</v>
      </c>
      <c r="D39" s="256"/>
      <c r="E39" s="257"/>
      <c r="F39" s="223"/>
      <c r="G39" s="223"/>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276</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5">
      <c r="A40" s="219"/>
      <c r="B40" s="220"/>
      <c r="C40" s="260" t="s">
        <v>643</v>
      </c>
      <c r="D40" s="256"/>
      <c r="E40" s="257">
        <v>51</v>
      </c>
      <c r="F40" s="223"/>
      <c r="G40" s="223"/>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276</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0.399999999999999" outlineLevel="1" x14ac:dyDescent="0.25">
      <c r="A41" s="240">
        <v>11</v>
      </c>
      <c r="B41" s="241" t="s">
        <v>644</v>
      </c>
      <c r="C41" s="250" t="s">
        <v>645</v>
      </c>
      <c r="D41" s="242" t="s">
        <v>314</v>
      </c>
      <c r="E41" s="243">
        <v>34</v>
      </c>
      <c r="F41" s="244"/>
      <c r="G41" s="245">
        <f>ROUND(E41*F41,2)</f>
        <v>0</v>
      </c>
      <c r="H41" s="244"/>
      <c r="I41" s="245">
        <f>ROUND(E41*H41,2)</f>
        <v>0</v>
      </c>
      <c r="J41" s="244"/>
      <c r="K41" s="245">
        <f>ROUND(E41*J41,2)</f>
        <v>0</v>
      </c>
      <c r="L41" s="245">
        <v>21</v>
      </c>
      <c r="M41" s="245">
        <f>G41*(1+L41/100)</f>
        <v>0</v>
      </c>
      <c r="N41" s="243">
        <v>6.7269999999999996E-2</v>
      </c>
      <c r="O41" s="243">
        <f>ROUND(E41*N41,2)</f>
        <v>2.29</v>
      </c>
      <c r="P41" s="243">
        <v>0</v>
      </c>
      <c r="Q41" s="243">
        <f>ROUND(E41*P41,2)</f>
        <v>0</v>
      </c>
      <c r="R41" s="245" t="s">
        <v>441</v>
      </c>
      <c r="S41" s="245" t="s">
        <v>272</v>
      </c>
      <c r="T41" s="246" t="s">
        <v>239</v>
      </c>
      <c r="U41" s="223">
        <v>0.24</v>
      </c>
      <c r="V41" s="223">
        <f>ROUND(E41*U41,2)</f>
        <v>8.16</v>
      </c>
      <c r="W41" s="223"/>
      <c r="X41" s="223" t="s">
        <v>240</v>
      </c>
      <c r="Y41" s="223" t="s">
        <v>241</v>
      </c>
      <c r="Z41" s="212"/>
      <c r="AA41" s="212"/>
      <c r="AB41" s="212"/>
      <c r="AC41" s="212"/>
      <c r="AD41" s="212"/>
      <c r="AE41" s="212"/>
      <c r="AF41" s="212"/>
      <c r="AG41" s="212" t="s">
        <v>242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x14ac:dyDescent="0.25">
      <c r="A42" s="226" t="s">
        <v>233</v>
      </c>
      <c r="B42" s="227" t="s">
        <v>150</v>
      </c>
      <c r="C42" s="249" t="s">
        <v>151</v>
      </c>
      <c r="D42" s="228"/>
      <c r="E42" s="229"/>
      <c r="F42" s="230"/>
      <c r="G42" s="230">
        <f>SUMIF(AG43:AG46,"&lt;&gt;NOR",G43:G46)</f>
        <v>0</v>
      </c>
      <c r="H42" s="230"/>
      <c r="I42" s="230">
        <f>SUM(I43:I46)</f>
        <v>0</v>
      </c>
      <c r="J42" s="230"/>
      <c r="K42" s="230">
        <f>SUM(K43:K46)</f>
        <v>0</v>
      </c>
      <c r="L42" s="230"/>
      <c r="M42" s="230">
        <f>SUM(M43:M46)</f>
        <v>0</v>
      </c>
      <c r="N42" s="229"/>
      <c r="O42" s="229">
        <f>SUM(O43:O46)</f>
        <v>2.04</v>
      </c>
      <c r="P42" s="229"/>
      <c r="Q42" s="229">
        <f>SUM(Q43:Q46)</f>
        <v>0</v>
      </c>
      <c r="R42" s="230"/>
      <c r="S42" s="230"/>
      <c r="T42" s="231"/>
      <c r="U42" s="225"/>
      <c r="V42" s="225">
        <f>SUM(V43:V46)</f>
        <v>44.8</v>
      </c>
      <c r="W42" s="225"/>
      <c r="X42" s="225"/>
      <c r="Y42" s="225"/>
      <c r="AG42" t="s">
        <v>234</v>
      </c>
    </row>
    <row r="43" spans="1:60" ht="20.399999999999999" outlineLevel="1" x14ac:dyDescent="0.25">
      <c r="A43" s="233">
        <v>12</v>
      </c>
      <c r="B43" s="234" t="s">
        <v>646</v>
      </c>
      <c r="C43" s="251" t="s">
        <v>647</v>
      </c>
      <c r="D43" s="235" t="s">
        <v>280</v>
      </c>
      <c r="E43" s="236">
        <v>57</v>
      </c>
      <c r="F43" s="237"/>
      <c r="G43" s="238">
        <f>ROUND(E43*F43,2)</f>
        <v>0</v>
      </c>
      <c r="H43" s="237"/>
      <c r="I43" s="238">
        <f>ROUND(E43*H43,2)</f>
        <v>0</v>
      </c>
      <c r="J43" s="237"/>
      <c r="K43" s="238">
        <f>ROUND(E43*J43,2)</f>
        <v>0</v>
      </c>
      <c r="L43" s="238">
        <v>21</v>
      </c>
      <c r="M43" s="238">
        <f>G43*(1+L43/100)</f>
        <v>0</v>
      </c>
      <c r="N43" s="236">
        <v>3.5749999999999997E-2</v>
      </c>
      <c r="O43" s="236">
        <f>ROUND(E43*N43,2)</f>
        <v>2.04</v>
      </c>
      <c r="P43" s="236">
        <v>0</v>
      </c>
      <c r="Q43" s="236">
        <f>ROUND(E43*P43,2)</f>
        <v>0</v>
      </c>
      <c r="R43" s="238" t="s">
        <v>441</v>
      </c>
      <c r="S43" s="238" t="s">
        <v>272</v>
      </c>
      <c r="T43" s="239" t="s">
        <v>272</v>
      </c>
      <c r="U43" s="223">
        <v>0.78600000000000003</v>
      </c>
      <c r="V43" s="223">
        <f>ROUND(E43*U43,2)</f>
        <v>44.8</v>
      </c>
      <c r="W43" s="223"/>
      <c r="X43" s="223" t="s">
        <v>240</v>
      </c>
      <c r="Y43" s="223" t="s">
        <v>241</v>
      </c>
      <c r="Z43" s="212"/>
      <c r="AA43" s="212"/>
      <c r="AB43" s="212"/>
      <c r="AC43" s="212"/>
      <c r="AD43" s="212"/>
      <c r="AE43" s="212"/>
      <c r="AF43" s="212"/>
      <c r="AG43" s="212" t="s">
        <v>242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5">
      <c r="A44" s="219"/>
      <c r="B44" s="220"/>
      <c r="C44" s="259" t="s">
        <v>648</v>
      </c>
      <c r="D44" s="258"/>
      <c r="E44" s="258"/>
      <c r="F44" s="258"/>
      <c r="G44" s="258"/>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274</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5">
      <c r="A45" s="219"/>
      <c r="B45" s="220"/>
      <c r="C45" s="260" t="s">
        <v>619</v>
      </c>
      <c r="D45" s="256"/>
      <c r="E45" s="257"/>
      <c r="F45" s="223"/>
      <c r="G45" s="223"/>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276</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5">
      <c r="A46" s="219"/>
      <c r="B46" s="220"/>
      <c r="C46" s="260" t="s">
        <v>649</v>
      </c>
      <c r="D46" s="256"/>
      <c r="E46" s="257">
        <v>57</v>
      </c>
      <c r="F46" s="223"/>
      <c r="G46" s="223"/>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276</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x14ac:dyDescent="0.25">
      <c r="A47" s="226" t="s">
        <v>233</v>
      </c>
      <c r="B47" s="227" t="s">
        <v>152</v>
      </c>
      <c r="C47" s="249" t="s">
        <v>153</v>
      </c>
      <c r="D47" s="228"/>
      <c r="E47" s="229"/>
      <c r="F47" s="230"/>
      <c r="G47" s="230">
        <f>SUMIF(AG48:AG56,"&lt;&gt;NOR",G48:G56)</f>
        <v>0</v>
      </c>
      <c r="H47" s="230"/>
      <c r="I47" s="230">
        <f>SUM(I48:I56)</f>
        <v>0</v>
      </c>
      <c r="J47" s="230"/>
      <c r="K47" s="230">
        <f>SUM(K48:K56)</f>
        <v>0</v>
      </c>
      <c r="L47" s="230"/>
      <c r="M47" s="230">
        <f>SUM(M48:M56)</f>
        <v>0</v>
      </c>
      <c r="N47" s="229"/>
      <c r="O47" s="229">
        <f>SUM(O48:O56)</f>
        <v>1.21</v>
      </c>
      <c r="P47" s="229"/>
      <c r="Q47" s="229">
        <f>SUM(Q48:Q56)</f>
        <v>0</v>
      </c>
      <c r="R47" s="230"/>
      <c r="S47" s="230"/>
      <c r="T47" s="231"/>
      <c r="U47" s="225"/>
      <c r="V47" s="225">
        <f>SUM(V48:V56)</f>
        <v>2.76</v>
      </c>
      <c r="W47" s="225"/>
      <c r="X47" s="225"/>
      <c r="Y47" s="225"/>
      <c r="AG47" t="s">
        <v>234</v>
      </c>
    </row>
    <row r="48" spans="1:60" outlineLevel="1" x14ac:dyDescent="0.25">
      <c r="A48" s="233">
        <v>13</v>
      </c>
      <c r="B48" s="234" t="s">
        <v>650</v>
      </c>
      <c r="C48" s="251" t="s">
        <v>651</v>
      </c>
      <c r="D48" s="235" t="s">
        <v>270</v>
      </c>
      <c r="E48" s="236">
        <v>1.5</v>
      </c>
      <c r="F48" s="237"/>
      <c r="G48" s="238">
        <f>ROUND(E48*F48,2)</f>
        <v>0</v>
      </c>
      <c r="H48" s="237"/>
      <c r="I48" s="238">
        <f>ROUND(E48*H48,2)</f>
        <v>0</v>
      </c>
      <c r="J48" s="237"/>
      <c r="K48" s="238">
        <f>ROUND(E48*J48,2)</f>
        <v>0</v>
      </c>
      <c r="L48" s="238">
        <v>21</v>
      </c>
      <c r="M48" s="238">
        <f>G48*(1+L48/100)</f>
        <v>0</v>
      </c>
      <c r="N48" s="236">
        <v>0</v>
      </c>
      <c r="O48" s="236">
        <f>ROUND(E48*N48,2)</f>
        <v>0</v>
      </c>
      <c r="P48" s="236">
        <v>0</v>
      </c>
      <c r="Q48" s="236">
        <f>ROUND(E48*P48,2)</f>
        <v>0</v>
      </c>
      <c r="R48" s="238" t="s">
        <v>441</v>
      </c>
      <c r="S48" s="238" t="s">
        <v>272</v>
      </c>
      <c r="T48" s="239" t="s">
        <v>272</v>
      </c>
      <c r="U48" s="223">
        <v>1.84</v>
      </c>
      <c r="V48" s="223">
        <f>ROUND(E48*U48,2)</f>
        <v>2.76</v>
      </c>
      <c r="W48" s="223"/>
      <c r="X48" s="223" t="s">
        <v>240</v>
      </c>
      <c r="Y48" s="223" t="s">
        <v>241</v>
      </c>
      <c r="Z48" s="212"/>
      <c r="AA48" s="212"/>
      <c r="AB48" s="212"/>
      <c r="AC48" s="212"/>
      <c r="AD48" s="212"/>
      <c r="AE48" s="212"/>
      <c r="AF48" s="212"/>
      <c r="AG48" s="212" t="s">
        <v>242</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5">
      <c r="A49" s="219"/>
      <c r="B49" s="220"/>
      <c r="C49" s="259" t="s">
        <v>652</v>
      </c>
      <c r="D49" s="258"/>
      <c r="E49" s="258"/>
      <c r="F49" s="258"/>
      <c r="G49" s="258"/>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274</v>
      </c>
      <c r="AH49" s="212"/>
      <c r="AI49" s="212"/>
      <c r="AJ49" s="212"/>
      <c r="AK49" s="212"/>
      <c r="AL49" s="212"/>
      <c r="AM49" s="212"/>
      <c r="AN49" s="212"/>
      <c r="AO49" s="212"/>
      <c r="AP49" s="212"/>
      <c r="AQ49" s="212"/>
      <c r="AR49" s="212"/>
      <c r="AS49" s="212"/>
      <c r="AT49" s="212"/>
      <c r="AU49" s="212"/>
      <c r="AV49" s="212"/>
      <c r="AW49" s="212"/>
      <c r="AX49" s="212"/>
      <c r="AY49" s="212"/>
      <c r="AZ49" s="212"/>
      <c r="BA49" s="247" t="str">
        <f>C49</f>
        <v>pod mazaniny a dlažby, popř. na plochých střechách, vodorovný nebo ve spádu, s udusáním a urovnáním povrchu,</v>
      </c>
      <c r="BB49" s="212"/>
      <c r="BC49" s="212"/>
      <c r="BD49" s="212"/>
      <c r="BE49" s="212"/>
      <c r="BF49" s="212"/>
      <c r="BG49" s="212"/>
      <c r="BH49" s="212"/>
    </row>
    <row r="50" spans="1:60" outlineLevel="2" x14ac:dyDescent="0.25">
      <c r="A50" s="219"/>
      <c r="B50" s="220"/>
      <c r="C50" s="260" t="s">
        <v>625</v>
      </c>
      <c r="D50" s="256"/>
      <c r="E50" s="257"/>
      <c r="F50" s="223"/>
      <c r="G50" s="223"/>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276</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5">
      <c r="A51" s="219"/>
      <c r="B51" s="220"/>
      <c r="C51" s="260" t="s">
        <v>653</v>
      </c>
      <c r="D51" s="256"/>
      <c r="E51" s="257">
        <v>0.75</v>
      </c>
      <c r="F51" s="223"/>
      <c r="G51" s="223"/>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276</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5">
      <c r="A52" s="219"/>
      <c r="B52" s="220"/>
      <c r="C52" s="260" t="s">
        <v>627</v>
      </c>
      <c r="D52" s="256"/>
      <c r="E52" s="257"/>
      <c r="F52" s="223"/>
      <c r="G52" s="223"/>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276</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5">
      <c r="A53" s="219"/>
      <c r="B53" s="220"/>
      <c r="C53" s="260" t="s">
        <v>653</v>
      </c>
      <c r="D53" s="256"/>
      <c r="E53" s="257">
        <v>0.75</v>
      </c>
      <c r="F53" s="223"/>
      <c r="G53" s="223"/>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276</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33">
        <v>14</v>
      </c>
      <c r="B54" s="234" t="s">
        <v>654</v>
      </c>
      <c r="C54" s="251" t="s">
        <v>655</v>
      </c>
      <c r="D54" s="235" t="s">
        <v>270</v>
      </c>
      <c r="E54" s="236">
        <v>1.5149999999999999</v>
      </c>
      <c r="F54" s="237"/>
      <c r="G54" s="238">
        <f>ROUND(E54*F54,2)</f>
        <v>0</v>
      </c>
      <c r="H54" s="237"/>
      <c r="I54" s="238">
        <f>ROUND(E54*H54,2)</f>
        <v>0</v>
      </c>
      <c r="J54" s="237"/>
      <c r="K54" s="238">
        <f>ROUND(E54*J54,2)</f>
        <v>0</v>
      </c>
      <c r="L54" s="238">
        <v>21</v>
      </c>
      <c r="M54" s="238">
        <f>G54*(1+L54/100)</f>
        <v>0</v>
      </c>
      <c r="N54" s="236">
        <v>0.8</v>
      </c>
      <c r="O54" s="236">
        <f>ROUND(E54*N54,2)</f>
        <v>1.21</v>
      </c>
      <c r="P54" s="236">
        <v>0</v>
      </c>
      <c r="Q54" s="236">
        <f>ROUND(E54*P54,2)</f>
        <v>0</v>
      </c>
      <c r="R54" s="238" t="s">
        <v>428</v>
      </c>
      <c r="S54" s="238" t="s">
        <v>272</v>
      </c>
      <c r="T54" s="239" t="s">
        <v>272</v>
      </c>
      <c r="U54" s="223">
        <v>0</v>
      </c>
      <c r="V54" s="223">
        <f>ROUND(E54*U54,2)</f>
        <v>0</v>
      </c>
      <c r="W54" s="223"/>
      <c r="X54" s="223" t="s">
        <v>423</v>
      </c>
      <c r="Y54" s="223" t="s">
        <v>241</v>
      </c>
      <c r="Z54" s="212"/>
      <c r="AA54" s="212"/>
      <c r="AB54" s="212"/>
      <c r="AC54" s="212"/>
      <c r="AD54" s="212"/>
      <c r="AE54" s="212"/>
      <c r="AF54" s="212"/>
      <c r="AG54" s="212" t="s">
        <v>424</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5">
      <c r="A55" s="219"/>
      <c r="B55" s="220"/>
      <c r="C55" s="260" t="s">
        <v>656</v>
      </c>
      <c r="D55" s="256"/>
      <c r="E55" s="257">
        <v>0.75749999999999995</v>
      </c>
      <c r="F55" s="223"/>
      <c r="G55" s="223"/>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276</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5">
      <c r="A56" s="219"/>
      <c r="B56" s="220"/>
      <c r="C56" s="260" t="s">
        <v>656</v>
      </c>
      <c r="D56" s="256"/>
      <c r="E56" s="257">
        <v>0.75749999999999995</v>
      </c>
      <c r="F56" s="223"/>
      <c r="G56" s="223"/>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276</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5">
      <c r="A57" s="226" t="s">
        <v>233</v>
      </c>
      <c r="B57" s="227" t="s">
        <v>160</v>
      </c>
      <c r="C57" s="249" t="s">
        <v>161</v>
      </c>
      <c r="D57" s="228"/>
      <c r="E57" s="229"/>
      <c r="F57" s="230"/>
      <c r="G57" s="230">
        <f>SUMIF(AG58:AG58,"&lt;&gt;NOR",G58:G58)</f>
        <v>0</v>
      </c>
      <c r="H57" s="230"/>
      <c r="I57" s="230">
        <f>SUM(I58:I58)</f>
        <v>0</v>
      </c>
      <c r="J57" s="230"/>
      <c r="K57" s="230">
        <f>SUM(K58:K58)</f>
        <v>0</v>
      </c>
      <c r="L57" s="230"/>
      <c r="M57" s="230">
        <f>SUM(M58:M58)</f>
        <v>0</v>
      </c>
      <c r="N57" s="229"/>
      <c r="O57" s="229">
        <f>SUM(O58:O58)</f>
        <v>0</v>
      </c>
      <c r="P57" s="229"/>
      <c r="Q57" s="229">
        <f>SUM(Q58:Q58)</f>
        <v>0</v>
      </c>
      <c r="R57" s="230"/>
      <c r="S57" s="230"/>
      <c r="T57" s="231"/>
      <c r="U57" s="225"/>
      <c r="V57" s="225">
        <f>SUM(V58:V58)</f>
        <v>0</v>
      </c>
      <c r="W57" s="225"/>
      <c r="X57" s="225"/>
      <c r="Y57" s="225"/>
      <c r="AG57" t="s">
        <v>234</v>
      </c>
    </row>
    <row r="58" spans="1:60" ht="20.399999999999999" outlineLevel="1" x14ac:dyDescent="0.25">
      <c r="A58" s="240">
        <v>15</v>
      </c>
      <c r="B58" s="241" t="s">
        <v>657</v>
      </c>
      <c r="C58" s="250" t="s">
        <v>658</v>
      </c>
      <c r="D58" s="242" t="s">
        <v>324</v>
      </c>
      <c r="E58" s="243">
        <v>1</v>
      </c>
      <c r="F58" s="244"/>
      <c r="G58" s="245">
        <f>ROUND(E58*F58,2)</f>
        <v>0</v>
      </c>
      <c r="H58" s="244"/>
      <c r="I58" s="245">
        <f>ROUND(E58*H58,2)</f>
        <v>0</v>
      </c>
      <c r="J58" s="244"/>
      <c r="K58" s="245">
        <f>ROUND(E58*J58,2)</f>
        <v>0</v>
      </c>
      <c r="L58" s="245">
        <v>21</v>
      </c>
      <c r="M58" s="245">
        <f>G58*(1+L58/100)</f>
        <v>0</v>
      </c>
      <c r="N58" s="243">
        <v>0</v>
      </c>
      <c r="O58" s="243">
        <f>ROUND(E58*N58,2)</f>
        <v>0</v>
      </c>
      <c r="P58" s="243">
        <v>0</v>
      </c>
      <c r="Q58" s="243">
        <f>ROUND(E58*P58,2)</f>
        <v>0</v>
      </c>
      <c r="R58" s="245"/>
      <c r="S58" s="245" t="s">
        <v>238</v>
      </c>
      <c r="T58" s="246" t="s">
        <v>239</v>
      </c>
      <c r="U58" s="223">
        <v>0</v>
      </c>
      <c r="V58" s="223">
        <f>ROUND(E58*U58,2)</f>
        <v>0</v>
      </c>
      <c r="W58" s="223"/>
      <c r="X58" s="223" t="s">
        <v>240</v>
      </c>
      <c r="Y58" s="223" t="s">
        <v>241</v>
      </c>
      <c r="Z58" s="212"/>
      <c r="AA58" s="212"/>
      <c r="AB58" s="212"/>
      <c r="AC58" s="212"/>
      <c r="AD58" s="212"/>
      <c r="AE58" s="212"/>
      <c r="AF58" s="212"/>
      <c r="AG58" s="212" t="s">
        <v>242</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x14ac:dyDescent="0.25">
      <c r="A59" s="226" t="s">
        <v>233</v>
      </c>
      <c r="B59" s="227" t="s">
        <v>164</v>
      </c>
      <c r="C59" s="249" t="s">
        <v>165</v>
      </c>
      <c r="D59" s="228"/>
      <c r="E59" s="229"/>
      <c r="F59" s="230"/>
      <c r="G59" s="230">
        <f>SUMIF(AG60:AG64,"&lt;&gt;NOR",G60:G64)</f>
        <v>0</v>
      </c>
      <c r="H59" s="230"/>
      <c r="I59" s="230">
        <f>SUM(I60:I64)</f>
        <v>0</v>
      </c>
      <c r="J59" s="230"/>
      <c r="K59" s="230">
        <f>SUM(K60:K64)</f>
        <v>0</v>
      </c>
      <c r="L59" s="230"/>
      <c r="M59" s="230">
        <f>SUM(M60:M64)</f>
        <v>0</v>
      </c>
      <c r="N59" s="229"/>
      <c r="O59" s="229">
        <f>SUM(O60:O64)</f>
        <v>0</v>
      </c>
      <c r="P59" s="229"/>
      <c r="Q59" s="229">
        <f>SUM(Q60:Q64)</f>
        <v>0</v>
      </c>
      <c r="R59" s="230"/>
      <c r="S59" s="230"/>
      <c r="T59" s="231"/>
      <c r="U59" s="225"/>
      <c r="V59" s="225">
        <f>SUM(V60:V64)</f>
        <v>74.08</v>
      </c>
      <c r="W59" s="225"/>
      <c r="X59" s="225"/>
      <c r="Y59" s="225"/>
      <c r="AG59" t="s">
        <v>234</v>
      </c>
    </row>
    <row r="60" spans="1:60" outlineLevel="1" x14ac:dyDescent="0.25">
      <c r="A60" s="233">
        <v>16</v>
      </c>
      <c r="B60" s="234" t="s">
        <v>659</v>
      </c>
      <c r="C60" s="251" t="s">
        <v>660</v>
      </c>
      <c r="D60" s="235" t="s">
        <v>365</v>
      </c>
      <c r="E60" s="236">
        <v>64.865719999999996</v>
      </c>
      <c r="F60" s="237"/>
      <c r="G60" s="238">
        <f>ROUND(E60*F60,2)</f>
        <v>0</v>
      </c>
      <c r="H60" s="237"/>
      <c r="I60" s="238">
        <f>ROUND(E60*H60,2)</f>
        <v>0</v>
      </c>
      <c r="J60" s="237"/>
      <c r="K60" s="238">
        <f>ROUND(E60*J60,2)</f>
        <v>0</v>
      </c>
      <c r="L60" s="238">
        <v>21</v>
      </c>
      <c r="M60" s="238">
        <f>G60*(1+L60/100)</f>
        <v>0</v>
      </c>
      <c r="N60" s="236">
        <v>0</v>
      </c>
      <c r="O60" s="236">
        <f>ROUND(E60*N60,2)</f>
        <v>0</v>
      </c>
      <c r="P60" s="236">
        <v>0</v>
      </c>
      <c r="Q60" s="236">
        <f>ROUND(E60*P60,2)</f>
        <v>0</v>
      </c>
      <c r="R60" s="238" t="s">
        <v>460</v>
      </c>
      <c r="S60" s="238" t="s">
        <v>272</v>
      </c>
      <c r="T60" s="239" t="s">
        <v>272</v>
      </c>
      <c r="U60" s="223">
        <v>1.1419999999999999</v>
      </c>
      <c r="V60" s="223">
        <f>ROUND(E60*U60,2)</f>
        <v>74.08</v>
      </c>
      <c r="W60" s="223"/>
      <c r="X60" s="223" t="s">
        <v>179</v>
      </c>
      <c r="Y60" s="223" t="s">
        <v>241</v>
      </c>
      <c r="Z60" s="212"/>
      <c r="AA60" s="212"/>
      <c r="AB60" s="212"/>
      <c r="AC60" s="212"/>
      <c r="AD60" s="212"/>
      <c r="AE60" s="212"/>
      <c r="AF60" s="212"/>
      <c r="AG60" s="212" t="s">
        <v>574</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1" outlineLevel="2" x14ac:dyDescent="0.25">
      <c r="A61" s="219"/>
      <c r="B61" s="220"/>
      <c r="C61" s="259" t="s">
        <v>661</v>
      </c>
      <c r="D61" s="258"/>
      <c r="E61" s="258"/>
      <c r="F61" s="258"/>
      <c r="G61" s="258"/>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274</v>
      </c>
      <c r="AH61" s="212"/>
      <c r="AI61" s="212"/>
      <c r="AJ61" s="212"/>
      <c r="AK61" s="212"/>
      <c r="AL61" s="212"/>
      <c r="AM61" s="212"/>
      <c r="AN61" s="212"/>
      <c r="AO61" s="212"/>
      <c r="AP61" s="212"/>
      <c r="AQ61" s="212"/>
      <c r="AR61" s="212"/>
      <c r="AS61" s="212"/>
      <c r="AT61" s="212"/>
      <c r="AU61" s="212"/>
      <c r="AV61" s="212"/>
      <c r="AW61" s="212"/>
      <c r="AX61" s="212"/>
      <c r="AY61" s="212"/>
      <c r="AZ61" s="212"/>
      <c r="BA61" s="247" t="str">
        <f>C61</f>
        <v>na novostavbách a změnách objektů pro oplocení (815 2 JKSo), objekty zvláštní pro chov živočichů (815 3 JKSO), objekty pozemní různé (815 9 JKSO)</v>
      </c>
      <c r="BB61" s="212"/>
      <c r="BC61" s="212"/>
      <c r="BD61" s="212"/>
      <c r="BE61" s="212"/>
      <c r="BF61" s="212"/>
      <c r="BG61" s="212"/>
      <c r="BH61" s="212"/>
    </row>
    <row r="62" spans="1:60" outlineLevel="2" x14ac:dyDescent="0.25">
      <c r="A62" s="219"/>
      <c r="B62" s="220"/>
      <c r="C62" s="260" t="s">
        <v>576</v>
      </c>
      <c r="D62" s="256"/>
      <c r="E62" s="257"/>
      <c r="F62" s="223"/>
      <c r="G62" s="223"/>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276</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5">
      <c r="A63" s="219"/>
      <c r="B63" s="220"/>
      <c r="C63" s="260" t="s">
        <v>662</v>
      </c>
      <c r="D63" s="256"/>
      <c r="E63" s="257"/>
      <c r="F63" s="223"/>
      <c r="G63" s="223"/>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276</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5">
      <c r="A64" s="219"/>
      <c r="B64" s="220"/>
      <c r="C64" s="260" t="s">
        <v>663</v>
      </c>
      <c r="D64" s="256"/>
      <c r="E64" s="257">
        <v>64.865719999999996</v>
      </c>
      <c r="F64" s="223"/>
      <c r="G64" s="223"/>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276</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x14ac:dyDescent="0.25">
      <c r="A65" s="226" t="s">
        <v>233</v>
      </c>
      <c r="B65" s="227" t="s">
        <v>180</v>
      </c>
      <c r="C65" s="249" t="s">
        <v>181</v>
      </c>
      <c r="D65" s="228"/>
      <c r="E65" s="229"/>
      <c r="F65" s="230"/>
      <c r="G65" s="230">
        <f>SUMIF(AG66:AG79,"&lt;&gt;NOR",G66:G79)</f>
        <v>0</v>
      </c>
      <c r="H65" s="230"/>
      <c r="I65" s="230">
        <f>SUM(I66:I79)</f>
        <v>0</v>
      </c>
      <c r="J65" s="230"/>
      <c r="K65" s="230">
        <f>SUM(K66:K79)</f>
        <v>0</v>
      </c>
      <c r="L65" s="230"/>
      <c r="M65" s="230">
        <f>SUM(M66:M79)</f>
        <v>0</v>
      </c>
      <c r="N65" s="229"/>
      <c r="O65" s="229">
        <f>SUM(O66:O79)</f>
        <v>0.06</v>
      </c>
      <c r="P65" s="229"/>
      <c r="Q65" s="229">
        <f>SUM(Q66:Q79)</f>
        <v>0</v>
      </c>
      <c r="R65" s="230"/>
      <c r="S65" s="230"/>
      <c r="T65" s="231"/>
      <c r="U65" s="225"/>
      <c r="V65" s="225">
        <f>SUM(V66:V79)</f>
        <v>15.36</v>
      </c>
      <c r="W65" s="225"/>
      <c r="X65" s="225"/>
      <c r="Y65" s="225"/>
      <c r="AG65" t="s">
        <v>234</v>
      </c>
    </row>
    <row r="66" spans="1:60" ht="20.399999999999999" outlineLevel="1" x14ac:dyDescent="0.25">
      <c r="A66" s="233">
        <v>17</v>
      </c>
      <c r="B66" s="234" t="s">
        <v>664</v>
      </c>
      <c r="C66" s="251" t="s">
        <v>665</v>
      </c>
      <c r="D66" s="235" t="s">
        <v>280</v>
      </c>
      <c r="E66" s="236">
        <v>36</v>
      </c>
      <c r="F66" s="237"/>
      <c r="G66" s="238">
        <f>ROUND(E66*F66,2)</f>
        <v>0</v>
      </c>
      <c r="H66" s="237"/>
      <c r="I66" s="238">
        <f>ROUND(E66*H66,2)</f>
        <v>0</v>
      </c>
      <c r="J66" s="237"/>
      <c r="K66" s="238">
        <f>ROUND(E66*J66,2)</f>
        <v>0</v>
      </c>
      <c r="L66" s="238">
        <v>21</v>
      </c>
      <c r="M66" s="238">
        <f>G66*(1+L66/100)</f>
        <v>0</v>
      </c>
      <c r="N66" s="236">
        <v>5.5000000000000003E-4</v>
      </c>
      <c r="O66" s="236">
        <f>ROUND(E66*N66,2)</f>
        <v>0.02</v>
      </c>
      <c r="P66" s="236">
        <v>0</v>
      </c>
      <c r="Q66" s="236">
        <f>ROUND(E66*P66,2)</f>
        <v>0</v>
      </c>
      <c r="R66" s="238" t="s">
        <v>666</v>
      </c>
      <c r="S66" s="238" t="s">
        <v>272</v>
      </c>
      <c r="T66" s="239" t="s">
        <v>272</v>
      </c>
      <c r="U66" s="223">
        <v>0.34</v>
      </c>
      <c r="V66" s="223">
        <f>ROUND(E66*U66,2)</f>
        <v>12.24</v>
      </c>
      <c r="W66" s="223"/>
      <c r="X66" s="223" t="s">
        <v>240</v>
      </c>
      <c r="Y66" s="223" t="s">
        <v>241</v>
      </c>
      <c r="Z66" s="212"/>
      <c r="AA66" s="212"/>
      <c r="AB66" s="212"/>
      <c r="AC66" s="212"/>
      <c r="AD66" s="212"/>
      <c r="AE66" s="212"/>
      <c r="AF66" s="212"/>
      <c r="AG66" s="212" t="s">
        <v>242</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5">
      <c r="A67" s="219"/>
      <c r="B67" s="220"/>
      <c r="C67" s="259" t="s">
        <v>667</v>
      </c>
      <c r="D67" s="258"/>
      <c r="E67" s="258"/>
      <c r="F67" s="258"/>
      <c r="G67" s="258"/>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274</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5">
      <c r="A68" s="219"/>
      <c r="B68" s="220"/>
      <c r="C68" s="260" t="s">
        <v>619</v>
      </c>
      <c r="D68" s="256"/>
      <c r="E68" s="257"/>
      <c r="F68" s="223"/>
      <c r="G68" s="223"/>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276</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5">
      <c r="A69" s="219"/>
      <c r="B69" s="220"/>
      <c r="C69" s="260" t="s">
        <v>668</v>
      </c>
      <c r="D69" s="256"/>
      <c r="E69" s="257">
        <v>36</v>
      </c>
      <c r="F69" s="223"/>
      <c r="G69" s="223"/>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276</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33">
        <v>18</v>
      </c>
      <c r="B70" s="234" t="s">
        <v>669</v>
      </c>
      <c r="C70" s="251" t="s">
        <v>670</v>
      </c>
      <c r="D70" s="235" t="s">
        <v>280</v>
      </c>
      <c r="E70" s="236">
        <v>24</v>
      </c>
      <c r="F70" s="237"/>
      <c r="G70" s="238">
        <f>ROUND(E70*F70,2)</f>
        <v>0</v>
      </c>
      <c r="H70" s="237"/>
      <c r="I70" s="238">
        <f>ROUND(E70*H70,2)</f>
        <v>0</v>
      </c>
      <c r="J70" s="237"/>
      <c r="K70" s="238">
        <f>ROUND(E70*J70,2)</f>
        <v>0</v>
      </c>
      <c r="L70" s="238">
        <v>21</v>
      </c>
      <c r="M70" s="238">
        <f>G70*(1+L70/100)</f>
        <v>0</v>
      </c>
      <c r="N70" s="236">
        <v>0</v>
      </c>
      <c r="O70" s="236">
        <f>ROUND(E70*N70,2)</f>
        <v>0</v>
      </c>
      <c r="P70" s="236">
        <v>0</v>
      </c>
      <c r="Q70" s="236">
        <f>ROUND(E70*P70,2)</f>
        <v>0</v>
      </c>
      <c r="R70" s="238" t="s">
        <v>666</v>
      </c>
      <c r="S70" s="238" t="s">
        <v>272</v>
      </c>
      <c r="T70" s="239" t="s">
        <v>272</v>
      </c>
      <c r="U70" s="223">
        <v>0.13</v>
      </c>
      <c r="V70" s="223">
        <f>ROUND(E70*U70,2)</f>
        <v>3.12</v>
      </c>
      <c r="W70" s="223"/>
      <c r="X70" s="223" t="s">
        <v>240</v>
      </c>
      <c r="Y70" s="223" t="s">
        <v>241</v>
      </c>
      <c r="Z70" s="212"/>
      <c r="AA70" s="212"/>
      <c r="AB70" s="212"/>
      <c r="AC70" s="212"/>
      <c r="AD70" s="212"/>
      <c r="AE70" s="212"/>
      <c r="AF70" s="212"/>
      <c r="AG70" s="212" t="s">
        <v>242</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5">
      <c r="A71" s="219"/>
      <c r="B71" s="220"/>
      <c r="C71" s="260" t="s">
        <v>625</v>
      </c>
      <c r="D71" s="256"/>
      <c r="E71" s="257"/>
      <c r="F71" s="223"/>
      <c r="G71" s="223"/>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276</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5">
      <c r="A72" s="219"/>
      <c r="B72" s="220"/>
      <c r="C72" s="260" t="s">
        <v>626</v>
      </c>
      <c r="D72" s="256"/>
      <c r="E72" s="257">
        <v>12</v>
      </c>
      <c r="F72" s="223"/>
      <c r="G72" s="223"/>
      <c r="H72" s="223"/>
      <c r="I72" s="223"/>
      <c r="J72" s="223"/>
      <c r="K72" s="223"/>
      <c r="L72" s="223"/>
      <c r="M72" s="223"/>
      <c r="N72" s="222"/>
      <c r="O72" s="222"/>
      <c r="P72" s="222"/>
      <c r="Q72" s="222"/>
      <c r="R72" s="223"/>
      <c r="S72" s="223"/>
      <c r="T72" s="223"/>
      <c r="U72" s="223"/>
      <c r="V72" s="223"/>
      <c r="W72" s="223"/>
      <c r="X72" s="223"/>
      <c r="Y72" s="223"/>
      <c r="Z72" s="212"/>
      <c r="AA72" s="212"/>
      <c r="AB72" s="212"/>
      <c r="AC72" s="212"/>
      <c r="AD72" s="212"/>
      <c r="AE72" s="212"/>
      <c r="AF72" s="212"/>
      <c r="AG72" s="212" t="s">
        <v>276</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5">
      <c r="A73" s="219"/>
      <c r="B73" s="220"/>
      <c r="C73" s="260" t="s">
        <v>627</v>
      </c>
      <c r="D73" s="256"/>
      <c r="E73" s="257"/>
      <c r="F73" s="223"/>
      <c r="G73" s="223"/>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276</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5">
      <c r="A74" s="219"/>
      <c r="B74" s="220"/>
      <c r="C74" s="260" t="s">
        <v>626</v>
      </c>
      <c r="D74" s="256"/>
      <c r="E74" s="257">
        <v>12</v>
      </c>
      <c r="F74" s="223"/>
      <c r="G74" s="223"/>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276</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0.399999999999999" outlineLevel="1" x14ac:dyDescent="0.25">
      <c r="A75" s="233">
        <v>19</v>
      </c>
      <c r="B75" s="234" t="s">
        <v>671</v>
      </c>
      <c r="C75" s="251" t="s">
        <v>672</v>
      </c>
      <c r="D75" s="235" t="s">
        <v>280</v>
      </c>
      <c r="E75" s="236">
        <v>24.72</v>
      </c>
      <c r="F75" s="237"/>
      <c r="G75" s="238">
        <f>ROUND(E75*F75,2)</f>
        <v>0</v>
      </c>
      <c r="H75" s="237"/>
      <c r="I75" s="238">
        <f>ROUND(E75*H75,2)</f>
        <v>0</v>
      </c>
      <c r="J75" s="237"/>
      <c r="K75" s="238">
        <f>ROUND(E75*J75,2)</f>
        <v>0</v>
      </c>
      <c r="L75" s="238">
        <v>21</v>
      </c>
      <c r="M75" s="238">
        <f>G75*(1+L75/100)</f>
        <v>0</v>
      </c>
      <c r="N75" s="236">
        <v>1.4300000000000001E-3</v>
      </c>
      <c r="O75" s="236">
        <f>ROUND(E75*N75,2)</f>
        <v>0.04</v>
      </c>
      <c r="P75" s="236">
        <v>0</v>
      </c>
      <c r="Q75" s="236">
        <f>ROUND(E75*P75,2)</f>
        <v>0</v>
      </c>
      <c r="R75" s="238" t="s">
        <v>428</v>
      </c>
      <c r="S75" s="238" t="s">
        <v>272</v>
      </c>
      <c r="T75" s="239" t="s">
        <v>272</v>
      </c>
      <c r="U75" s="223">
        <v>0</v>
      </c>
      <c r="V75" s="223">
        <f>ROUND(E75*U75,2)</f>
        <v>0</v>
      </c>
      <c r="W75" s="223"/>
      <c r="X75" s="223" t="s">
        <v>423</v>
      </c>
      <c r="Y75" s="223" t="s">
        <v>241</v>
      </c>
      <c r="Z75" s="212"/>
      <c r="AA75" s="212"/>
      <c r="AB75" s="212"/>
      <c r="AC75" s="212"/>
      <c r="AD75" s="212"/>
      <c r="AE75" s="212"/>
      <c r="AF75" s="212"/>
      <c r="AG75" s="212" t="s">
        <v>424</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5">
      <c r="A76" s="219"/>
      <c r="B76" s="220"/>
      <c r="C76" s="260" t="s">
        <v>630</v>
      </c>
      <c r="D76" s="256"/>
      <c r="E76" s="257">
        <v>12.36</v>
      </c>
      <c r="F76" s="223"/>
      <c r="G76" s="223"/>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276</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5">
      <c r="A77" s="219"/>
      <c r="B77" s="220"/>
      <c r="C77" s="260" t="s">
        <v>630</v>
      </c>
      <c r="D77" s="256"/>
      <c r="E77" s="257">
        <v>12.36</v>
      </c>
      <c r="F77" s="223"/>
      <c r="G77" s="223"/>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276</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5">
      <c r="A78" s="219">
        <v>20</v>
      </c>
      <c r="B78" s="220" t="s">
        <v>673</v>
      </c>
      <c r="C78" s="265" t="s">
        <v>674</v>
      </c>
      <c r="D78" s="221" t="s">
        <v>0</v>
      </c>
      <c r="E78" s="262"/>
      <c r="F78" s="224"/>
      <c r="G78" s="223">
        <f>ROUND(E78*F78,2)</f>
        <v>0</v>
      </c>
      <c r="H78" s="224"/>
      <c r="I78" s="223">
        <f>ROUND(E78*H78,2)</f>
        <v>0</v>
      </c>
      <c r="J78" s="224"/>
      <c r="K78" s="223">
        <f>ROUND(E78*J78,2)</f>
        <v>0</v>
      </c>
      <c r="L78" s="223">
        <v>21</v>
      </c>
      <c r="M78" s="223">
        <f>G78*(1+L78/100)</f>
        <v>0</v>
      </c>
      <c r="N78" s="222">
        <v>0</v>
      </c>
      <c r="O78" s="222">
        <f>ROUND(E78*N78,2)</f>
        <v>0</v>
      </c>
      <c r="P78" s="222">
        <v>0</v>
      </c>
      <c r="Q78" s="222">
        <f>ROUND(E78*P78,2)</f>
        <v>0</v>
      </c>
      <c r="R78" s="223" t="s">
        <v>666</v>
      </c>
      <c r="S78" s="223" t="s">
        <v>272</v>
      </c>
      <c r="T78" s="223" t="s">
        <v>272</v>
      </c>
      <c r="U78" s="223">
        <v>0</v>
      </c>
      <c r="V78" s="223">
        <f>ROUND(E78*U78,2)</f>
        <v>0</v>
      </c>
      <c r="W78" s="223"/>
      <c r="X78" s="223" t="s">
        <v>179</v>
      </c>
      <c r="Y78" s="223" t="s">
        <v>241</v>
      </c>
      <c r="Z78" s="212"/>
      <c r="AA78" s="212"/>
      <c r="AB78" s="212"/>
      <c r="AC78" s="212"/>
      <c r="AD78" s="212"/>
      <c r="AE78" s="212"/>
      <c r="AF78" s="212"/>
      <c r="AG78" s="212" t="s">
        <v>574</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5">
      <c r="A79" s="219"/>
      <c r="B79" s="220"/>
      <c r="C79" s="266" t="s">
        <v>675</v>
      </c>
      <c r="D79" s="263"/>
      <c r="E79" s="263"/>
      <c r="F79" s="263"/>
      <c r="G79" s="263"/>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274</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5">
      <c r="A80" s="226" t="s">
        <v>233</v>
      </c>
      <c r="B80" s="227" t="s">
        <v>182</v>
      </c>
      <c r="C80" s="249" t="s">
        <v>183</v>
      </c>
      <c r="D80" s="228"/>
      <c r="E80" s="229"/>
      <c r="F80" s="230"/>
      <c r="G80" s="230">
        <f>SUMIF(AG81:AG100,"&lt;&gt;NOR",G81:G100)</f>
        <v>0</v>
      </c>
      <c r="H80" s="230"/>
      <c r="I80" s="230">
        <f>SUM(I81:I100)</f>
        <v>0</v>
      </c>
      <c r="J80" s="230"/>
      <c r="K80" s="230">
        <f>SUM(K81:K100)</f>
        <v>0</v>
      </c>
      <c r="L80" s="230"/>
      <c r="M80" s="230">
        <f>SUM(M81:M100)</f>
        <v>0</v>
      </c>
      <c r="N80" s="229"/>
      <c r="O80" s="229">
        <f>SUM(O81:O100)</f>
        <v>0.08</v>
      </c>
      <c r="P80" s="229"/>
      <c r="Q80" s="229">
        <f>SUM(Q81:Q100)</f>
        <v>0</v>
      </c>
      <c r="R80" s="230"/>
      <c r="S80" s="230"/>
      <c r="T80" s="231"/>
      <c r="U80" s="225"/>
      <c r="V80" s="225">
        <f>SUM(V81:V100)</f>
        <v>20.440000000000001</v>
      </c>
      <c r="W80" s="225"/>
      <c r="X80" s="225"/>
      <c r="Y80" s="225"/>
      <c r="AG80" t="s">
        <v>234</v>
      </c>
    </row>
    <row r="81" spans="1:60" outlineLevel="1" x14ac:dyDescent="0.25">
      <c r="A81" s="233">
        <v>21</v>
      </c>
      <c r="B81" s="234" t="s">
        <v>676</v>
      </c>
      <c r="C81" s="251" t="s">
        <v>677</v>
      </c>
      <c r="D81" s="235" t="s">
        <v>280</v>
      </c>
      <c r="E81" s="236">
        <v>32</v>
      </c>
      <c r="F81" s="237"/>
      <c r="G81" s="238">
        <f>ROUND(E81*F81,2)</f>
        <v>0</v>
      </c>
      <c r="H81" s="237"/>
      <c r="I81" s="238">
        <f>ROUND(E81*H81,2)</f>
        <v>0</v>
      </c>
      <c r="J81" s="237"/>
      <c r="K81" s="238">
        <f>ROUND(E81*J81,2)</f>
        <v>0</v>
      </c>
      <c r="L81" s="238">
        <v>21</v>
      </c>
      <c r="M81" s="238">
        <f>G81*(1+L81/100)</f>
        <v>0</v>
      </c>
      <c r="N81" s="236">
        <v>3.0000000000000001E-5</v>
      </c>
      <c r="O81" s="236">
        <f>ROUND(E81*N81,2)</f>
        <v>0</v>
      </c>
      <c r="P81" s="236">
        <v>0</v>
      </c>
      <c r="Q81" s="236">
        <f>ROUND(E81*P81,2)</f>
        <v>0</v>
      </c>
      <c r="R81" s="238" t="s">
        <v>666</v>
      </c>
      <c r="S81" s="238" t="s">
        <v>272</v>
      </c>
      <c r="T81" s="239" t="s">
        <v>272</v>
      </c>
      <c r="U81" s="223">
        <v>0.32</v>
      </c>
      <c r="V81" s="223">
        <f>ROUND(E81*U81,2)</f>
        <v>10.24</v>
      </c>
      <c r="W81" s="223"/>
      <c r="X81" s="223" t="s">
        <v>240</v>
      </c>
      <c r="Y81" s="223" t="s">
        <v>241</v>
      </c>
      <c r="Z81" s="212"/>
      <c r="AA81" s="212"/>
      <c r="AB81" s="212"/>
      <c r="AC81" s="212"/>
      <c r="AD81" s="212"/>
      <c r="AE81" s="212"/>
      <c r="AF81" s="212"/>
      <c r="AG81" s="212" t="s">
        <v>242</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5">
      <c r="A82" s="219"/>
      <c r="B82" s="220"/>
      <c r="C82" s="260" t="s">
        <v>625</v>
      </c>
      <c r="D82" s="256"/>
      <c r="E82" s="257"/>
      <c r="F82" s="223"/>
      <c r="G82" s="223"/>
      <c r="H82" s="223"/>
      <c r="I82" s="223"/>
      <c r="J82" s="223"/>
      <c r="K82" s="223"/>
      <c r="L82" s="223"/>
      <c r="M82" s="223"/>
      <c r="N82" s="222"/>
      <c r="O82" s="222"/>
      <c r="P82" s="222"/>
      <c r="Q82" s="222"/>
      <c r="R82" s="223"/>
      <c r="S82" s="223"/>
      <c r="T82" s="223"/>
      <c r="U82" s="223"/>
      <c r="V82" s="223"/>
      <c r="W82" s="223"/>
      <c r="X82" s="223"/>
      <c r="Y82" s="223"/>
      <c r="Z82" s="212"/>
      <c r="AA82" s="212"/>
      <c r="AB82" s="212"/>
      <c r="AC82" s="212"/>
      <c r="AD82" s="212"/>
      <c r="AE82" s="212"/>
      <c r="AF82" s="212"/>
      <c r="AG82" s="212" t="s">
        <v>276</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5">
      <c r="A83" s="219"/>
      <c r="B83" s="220"/>
      <c r="C83" s="260" t="s">
        <v>358</v>
      </c>
      <c r="D83" s="256"/>
      <c r="E83" s="257">
        <v>16</v>
      </c>
      <c r="F83" s="223"/>
      <c r="G83" s="223"/>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276</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5">
      <c r="A84" s="219"/>
      <c r="B84" s="220"/>
      <c r="C84" s="260" t="s">
        <v>627</v>
      </c>
      <c r="D84" s="256"/>
      <c r="E84" s="257"/>
      <c r="F84" s="223"/>
      <c r="G84" s="223"/>
      <c r="H84" s="223"/>
      <c r="I84" s="223"/>
      <c r="J84" s="223"/>
      <c r="K84" s="223"/>
      <c r="L84" s="223"/>
      <c r="M84" s="223"/>
      <c r="N84" s="222"/>
      <c r="O84" s="222"/>
      <c r="P84" s="222"/>
      <c r="Q84" s="222"/>
      <c r="R84" s="223"/>
      <c r="S84" s="223"/>
      <c r="T84" s="223"/>
      <c r="U84" s="223"/>
      <c r="V84" s="223"/>
      <c r="W84" s="223"/>
      <c r="X84" s="223"/>
      <c r="Y84" s="223"/>
      <c r="Z84" s="212"/>
      <c r="AA84" s="212"/>
      <c r="AB84" s="212"/>
      <c r="AC84" s="212"/>
      <c r="AD84" s="212"/>
      <c r="AE84" s="212"/>
      <c r="AF84" s="212"/>
      <c r="AG84" s="212" t="s">
        <v>276</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5">
      <c r="A85" s="219"/>
      <c r="B85" s="220"/>
      <c r="C85" s="260" t="s">
        <v>358</v>
      </c>
      <c r="D85" s="256"/>
      <c r="E85" s="257">
        <v>16</v>
      </c>
      <c r="F85" s="223"/>
      <c r="G85" s="223"/>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276</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0.399999999999999" outlineLevel="1" x14ac:dyDescent="0.25">
      <c r="A86" s="233">
        <v>22</v>
      </c>
      <c r="B86" s="234" t="s">
        <v>678</v>
      </c>
      <c r="C86" s="251" t="s">
        <v>679</v>
      </c>
      <c r="D86" s="235" t="s">
        <v>280</v>
      </c>
      <c r="E86" s="236">
        <v>32</v>
      </c>
      <c r="F86" s="237"/>
      <c r="G86" s="238">
        <f>ROUND(E86*F86,2)</f>
        <v>0</v>
      </c>
      <c r="H86" s="237"/>
      <c r="I86" s="238">
        <f>ROUND(E86*H86,2)</f>
        <v>0</v>
      </c>
      <c r="J86" s="237"/>
      <c r="K86" s="238">
        <f>ROUND(E86*J86,2)</f>
        <v>0</v>
      </c>
      <c r="L86" s="238">
        <v>21</v>
      </c>
      <c r="M86" s="238">
        <f>G86*(1+L86/100)</f>
        <v>0</v>
      </c>
      <c r="N86" s="236">
        <v>1.2999999999999999E-4</v>
      </c>
      <c r="O86" s="236">
        <f>ROUND(E86*N86,2)</f>
        <v>0</v>
      </c>
      <c r="P86" s="236">
        <v>0</v>
      </c>
      <c r="Q86" s="236">
        <f>ROUND(E86*P86,2)</f>
        <v>0</v>
      </c>
      <c r="R86" s="238" t="s">
        <v>666</v>
      </c>
      <c r="S86" s="238" t="s">
        <v>272</v>
      </c>
      <c r="T86" s="239" t="s">
        <v>272</v>
      </c>
      <c r="U86" s="223">
        <v>0.1</v>
      </c>
      <c r="V86" s="223">
        <f>ROUND(E86*U86,2)</f>
        <v>3.2</v>
      </c>
      <c r="W86" s="223"/>
      <c r="X86" s="223" t="s">
        <v>240</v>
      </c>
      <c r="Y86" s="223" t="s">
        <v>241</v>
      </c>
      <c r="Z86" s="212"/>
      <c r="AA86" s="212"/>
      <c r="AB86" s="212"/>
      <c r="AC86" s="212"/>
      <c r="AD86" s="212"/>
      <c r="AE86" s="212"/>
      <c r="AF86" s="212"/>
      <c r="AG86" s="212" t="s">
        <v>242</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5">
      <c r="A87" s="219"/>
      <c r="B87" s="220"/>
      <c r="C87" s="260" t="s">
        <v>625</v>
      </c>
      <c r="D87" s="256"/>
      <c r="E87" s="257"/>
      <c r="F87" s="223"/>
      <c r="G87" s="223"/>
      <c r="H87" s="223"/>
      <c r="I87" s="223"/>
      <c r="J87" s="223"/>
      <c r="K87" s="223"/>
      <c r="L87" s="223"/>
      <c r="M87" s="223"/>
      <c r="N87" s="222"/>
      <c r="O87" s="222"/>
      <c r="P87" s="222"/>
      <c r="Q87" s="222"/>
      <c r="R87" s="223"/>
      <c r="S87" s="223"/>
      <c r="T87" s="223"/>
      <c r="U87" s="223"/>
      <c r="V87" s="223"/>
      <c r="W87" s="223"/>
      <c r="X87" s="223"/>
      <c r="Y87" s="223"/>
      <c r="Z87" s="212"/>
      <c r="AA87" s="212"/>
      <c r="AB87" s="212"/>
      <c r="AC87" s="212"/>
      <c r="AD87" s="212"/>
      <c r="AE87" s="212"/>
      <c r="AF87" s="212"/>
      <c r="AG87" s="212" t="s">
        <v>276</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5">
      <c r="A88" s="219"/>
      <c r="B88" s="220"/>
      <c r="C88" s="260" t="s">
        <v>358</v>
      </c>
      <c r="D88" s="256"/>
      <c r="E88" s="257">
        <v>16</v>
      </c>
      <c r="F88" s="223"/>
      <c r="G88" s="223"/>
      <c r="H88" s="223"/>
      <c r="I88" s="223"/>
      <c r="J88" s="223"/>
      <c r="K88" s="223"/>
      <c r="L88" s="223"/>
      <c r="M88" s="223"/>
      <c r="N88" s="222"/>
      <c r="O88" s="222"/>
      <c r="P88" s="222"/>
      <c r="Q88" s="222"/>
      <c r="R88" s="223"/>
      <c r="S88" s="223"/>
      <c r="T88" s="223"/>
      <c r="U88" s="223"/>
      <c r="V88" s="223"/>
      <c r="W88" s="223"/>
      <c r="X88" s="223"/>
      <c r="Y88" s="223"/>
      <c r="Z88" s="212"/>
      <c r="AA88" s="212"/>
      <c r="AB88" s="212"/>
      <c r="AC88" s="212"/>
      <c r="AD88" s="212"/>
      <c r="AE88" s="212"/>
      <c r="AF88" s="212"/>
      <c r="AG88" s="212" t="s">
        <v>276</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5">
      <c r="A89" s="219"/>
      <c r="B89" s="220"/>
      <c r="C89" s="260" t="s">
        <v>627</v>
      </c>
      <c r="D89" s="256"/>
      <c r="E89" s="257"/>
      <c r="F89" s="223"/>
      <c r="G89" s="223"/>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276</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5">
      <c r="A90" s="219"/>
      <c r="B90" s="220"/>
      <c r="C90" s="260" t="s">
        <v>358</v>
      </c>
      <c r="D90" s="256"/>
      <c r="E90" s="257">
        <v>16</v>
      </c>
      <c r="F90" s="223"/>
      <c r="G90" s="223"/>
      <c r="H90" s="223"/>
      <c r="I90" s="223"/>
      <c r="J90" s="223"/>
      <c r="K90" s="223"/>
      <c r="L90" s="223"/>
      <c r="M90" s="223"/>
      <c r="N90" s="222"/>
      <c r="O90" s="222"/>
      <c r="P90" s="222"/>
      <c r="Q90" s="222"/>
      <c r="R90" s="223"/>
      <c r="S90" s="223"/>
      <c r="T90" s="223"/>
      <c r="U90" s="223"/>
      <c r="V90" s="223"/>
      <c r="W90" s="223"/>
      <c r="X90" s="223"/>
      <c r="Y90" s="223"/>
      <c r="Z90" s="212"/>
      <c r="AA90" s="212"/>
      <c r="AB90" s="212"/>
      <c r="AC90" s="212"/>
      <c r="AD90" s="212"/>
      <c r="AE90" s="212"/>
      <c r="AF90" s="212"/>
      <c r="AG90" s="212" t="s">
        <v>276</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0.399999999999999" outlineLevel="1" x14ac:dyDescent="0.25">
      <c r="A91" s="233">
        <v>23</v>
      </c>
      <c r="B91" s="234" t="s">
        <v>680</v>
      </c>
      <c r="C91" s="251" t="s">
        <v>681</v>
      </c>
      <c r="D91" s="235" t="s">
        <v>314</v>
      </c>
      <c r="E91" s="236">
        <v>28</v>
      </c>
      <c r="F91" s="237"/>
      <c r="G91" s="238">
        <f>ROUND(E91*F91,2)</f>
        <v>0</v>
      </c>
      <c r="H91" s="237"/>
      <c r="I91" s="238">
        <f>ROUND(E91*H91,2)</f>
        <v>0</v>
      </c>
      <c r="J91" s="237"/>
      <c r="K91" s="238">
        <f>ROUND(E91*J91,2)</f>
        <v>0</v>
      </c>
      <c r="L91" s="238">
        <v>21</v>
      </c>
      <c r="M91" s="238">
        <f>G91*(1+L91/100)</f>
        <v>0</v>
      </c>
      <c r="N91" s="236">
        <v>6.8000000000000005E-4</v>
      </c>
      <c r="O91" s="236">
        <f>ROUND(E91*N91,2)</f>
        <v>0.02</v>
      </c>
      <c r="P91" s="236">
        <v>0</v>
      </c>
      <c r="Q91" s="236">
        <f>ROUND(E91*P91,2)</f>
        <v>0</v>
      </c>
      <c r="R91" s="238" t="s">
        <v>666</v>
      </c>
      <c r="S91" s="238" t="s">
        <v>272</v>
      </c>
      <c r="T91" s="239" t="s">
        <v>272</v>
      </c>
      <c r="U91" s="223">
        <v>0.25</v>
      </c>
      <c r="V91" s="223">
        <f>ROUND(E91*U91,2)</f>
        <v>7</v>
      </c>
      <c r="W91" s="223"/>
      <c r="X91" s="223" t="s">
        <v>240</v>
      </c>
      <c r="Y91" s="223" t="s">
        <v>241</v>
      </c>
      <c r="Z91" s="212"/>
      <c r="AA91" s="212"/>
      <c r="AB91" s="212"/>
      <c r="AC91" s="212"/>
      <c r="AD91" s="212"/>
      <c r="AE91" s="212"/>
      <c r="AF91" s="212"/>
      <c r="AG91" s="212" t="s">
        <v>242</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5">
      <c r="A92" s="219"/>
      <c r="B92" s="220"/>
      <c r="C92" s="260" t="s">
        <v>625</v>
      </c>
      <c r="D92" s="256"/>
      <c r="E92" s="257"/>
      <c r="F92" s="223"/>
      <c r="G92" s="223"/>
      <c r="H92" s="223"/>
      <c r="I92" s="223"/>
      <c r="J92" s="223"/>
      <c r="K92" s="223"/>
      <c r="L92" s="223"/>
      <c r="M92" s="223"/>
      <c r="N92" s="222"/>
      <c r="O92" s="222"/>
      <c r="P92" s="222"/>
      <c r="Q92" s="222"/>
      <c r="R92" s="223"/>
      <c r="S92" s="223"/>
      <c r="T92" s="223"/>
      <c r="U92" s="223"/>
      <c r="V92" s="223"/>
      <c r="W92" s="223"/>
      <c r="X92" s="223"/>
      <c r="Y92" s="223"/>
      <c r="Z92" s="212"/>
      <c r="AA92" s="212"/>
      <c r="AB92" s="212"/>
      <c r="AC92" s="212"/>
      <c r="AD92" s="212"/>
      <c r="AE92" s="212"/>
      <c r="AF92" s="212"/>
      <c r="AG92" s="212" t="s">
        <v>276</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5">
      <c r="A93" s="219"/>
      <c r="B93" s="220"/>
      <c r="C93" s="260" t="s">
        <v>358</v>
      </c>
      <c r="D93" s="256"/>
      <c r="E93" s="257">
        <v>16</v>
      </c>
      <c r="F93" s="223"/>
      <c r="G93" s="223"/>
      <c r="H93" s="223"/>
      <c r="I93" s="223"/>
      <c r="J93" s="223"/>
      <c r="K93" s="223"/>
      <c r="L93" s="223"/>
      <c r="M93" s="223"/>
      <c r="N93" s="222"/>
      <c r="O93" s="222"/>
      <c r="P93" s="222"/>
      <c r="Q93" s="222"/>
      <c r="R93" s="223"/>
      <c r="S93" s="223"/>
      <c r="T93" s="223"/>
      <c r="U93" s="223"/>
      <c r="V93" s="223"/>
      <c r="W93" s="223"/>
      <c r="X93" s="223"/>
      <c r="Y93" s="223"/>
      <c r="Z93" s="212"/>
      <c r="AA93" s="212"/>
      <c r="AB93" s="212"/>
      <c r="AC93" s="212"/>
      <c r="AD93" s="212"/>
      <c r="AE93" s="212"/>
      <c r="AF93" s="212"/>
      <c r="AG93" s="212" t="s">
        <v>276</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5">
      <c r="A94" s="219"/>
      <c r="B94" s="220"/>
      <c r="C94" s="260" t="s">
        <v>627</v>
      </c>
      <c r="D94" s="256"/>
      <c r="E94" s="257"/>
      <c r="F94" s="223"/>
      <c r="G94" s="223"/>
      <c r="H94" s="223"/>
      <c r="I94" s="223"/>
      <c r="J94" s="223"/>
      <c r="K94" s="223"/>
      <c r="L94" s="223"/>
      <c r="M94" s="223"/>
      <c r="N94" s="222"/>
      <c r="O94" s="222"/>
      <c r="P94" s="222"/>
      <c r="Q94" s="222"/>
      <c r="R94" s="223"/>
      <c r="S94" s="223"/>
      <c r="T94" s="223"/>
      <c r="U94" s="223"/>
      <c r="V94" s="223"/>
      <c r="W94" s="223"/>
      <c r="X94" s="223"/>
      <c r="Y94" s="223"/>
      <c r="Z94" s="212"/>
      <c r="AA94" s="212"/>
      <c r="AB94" s="212"/>
      <c r="AC94" s="212"/>
      <c r="AD94" s="212"/>
      <c r="AE94" s="212"/>
      <c r="AF94" s="212"/>
      <c r="AG94" s="212" t="s">
        <v>276</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5">
      <c r="A95" s="219"/>
      <c r="B95" s="220"/>
      <c r="C95" s="260" t="s">
        <v>626</v>
      </c>
      <c r="D95" s="256"/>
      <c r="E95" s="257">
        <v>12</v>
      </c>
      <c r="F95" s="223"/>
      <c r="G95" s="223"/>
      <c r="H95" s="223"/>
      <c r="I95" s="223"/>
      <c r="J95" s="223"/>
      <c r="K95" s="223"/>
      <c r="L95" s="223"/>
      <c r="M95" s="223"/>
      <c r="N95" s="222"/>
      <c r="O95" s="222"/>
      <c r="P95" s="222"/>
      <c r="Q95" s="222"/>
      <c r="R95" s="223"/>
      <c r="S95" s="223"/>
      <c r="T95" s="223"/>
      <c r="U95" s="223"/>
      <c r="V95" s="223"/>
      <c r="W95" s="223"/>
      <c r="X95" s="223"/>
      <c r="Y95" s="223"/>
      <c r="Z95" s="212"/>
      <c r="AA95" s="212"/>
      <c r="AB95" s="212"/>
      <c r="AC95" s="212"/>
      <c r="AD95" s="212"/>
      <c r="AE95" s="212"/>
      <c r="AF95" s="212"/>
      <c r="AG95" s="212" t="s">
        <v>276</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0.399999999999999" outlineLevel="1" x14ac:dyDescent="0.25">
      <c r="A96" s="233">
        <v>24</v>
      </c>
      <c r="B96" s="234" t="s">
        <v>682</v>
      </c>
      <c r="C96" s="251" t="s">
        <v>683</v>
      </c>
      <c r="D96" s="235" t="s">
        <v>280</v>
      </c>
      <c r="E96" s="236">
        <v>32.96</v>
      </c>
      <c r="F96" s="237"/>
      <c r="G96" s="238">
        <f>ROUND(E96*F96,2)</f>
        <v>0</v>
      </c>
      <c r="H96" s="237"/>
      <c r="I96" s="238">
        <f>ROUND(E96*H96,2)</f>
        <v>0</v>
      </c>
      <c r="J96" s="237"/>
      <c r="K96" s="238">
        <f>ROUND(E96*J96,2)</f>
        <v>0</v>
      </c>
      <c r="L96" s="238">
        <v>21</v>
      </c>
      <c r="M96" s="238">
        <f>G96*(1+L96/100)</f>
        <v>0</v>
      </c>
      <c r="N96" s="236">
        <v>1.8E-3</v>
      </c>
      <c r="O96" s="236">
        <f>ROUND(E96*N96,2)</f>
        <v>0.06</v>
      </c>
      <c r="P96" s="236">
        <v>0</v>
      </c>
      <c r="Q96" s="236">
        <f>ROUND(E96*P96,2)</f>
        <v>0</v>
      </c>
      <c r="R96" s="238" t="s">
        <v>428</v>
      </c>
      <c r="S96" s="238" t="s">
        <v>272</v>
      </c>
      <c r="T96" s="239" t="s">
        <v>272</v>
      </c>
      <c r="U96" s="223">
        <v>0</v>
      </c>
      <c r="V96" s="223">
        <f>ROUND(E96*U96,2)</f>
        <v>0</v>
      </c>
      <c r="W96" s="223"/>
      <c r="X96" s="223" t="s">
        <v>423</v>
      </c>
      <c r="Y96" s="223" t="s">
        <v>241</v>
      </c>
      <c r="Z96" s="212"/>
      <c r="AA96" s="212"/>
      <c r="AB96" s="212"/>
      <c r="AC96" s="212"/>
      <c r="AD96" s="212"/>
      <c r="AE96" s="212"/>
      <c r="AF96" s="212"/>
      <c r="AG96" s="212" t="s">
        <v>424</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5">
      <c r="A97" s="219"/>
      <c r="B97" s="220"/>
      <c r="C97" s="260" t="s">
        <v>684</v>
      </c>
      <c r="D97" s="256"/>
      <c r="E97" s="257">
        <v>16.48</v>
      </c>
      <c r="F97" s="223"/>
      <c r="G97" s="223"/>
      <c r="H97" s="223"/>
      <c r="I97" s="223"/>
      <c r="J97" s="223"/>
      <c r="K97" s="223"/>
      <c r="L97" s="223"/>
      <c r="M97" s="223"/>
      <c r="N97" s="222"/>
      <c r="O97" s="222"/>
      <c r="P97" s="222"/>
      <c r="Q97" s="222"/>
      <c r="R97" s="223"/>
      <c r="S97" s="223"/>
      <c r="T97" s="223"/>
      <c r="U97" s="223"/>
      <c r="V97" s="223"/>
      <c r="W97" s="223"/>
      <c r="X97" s="223"/>
      <c r="Y97" s="223"/>
      <c r="Z97" s="212"/>
      <c r="AA97" s="212"/>
      <c r="AB97" s="212"/>
      <c r="AC97" s="212"/>
      <c r="AD97" s="212"/>
      <c r="AE97" s="212"/>
      <c r="AF97" s="212"/>
      <c r="AG97" s="212" t="s">
        <v>276</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5">
      <c r="A98" s="219"/>
      <c r="B98" s="220"/>
      <c r="C98" s="260" t="s">
        <v>684</v>
      </c>
      <c r="D98" s="256"/>
      <c r="E98" s="257">
        <v>16.48</v>
      </c>
      <c r="F98" s="223"/>
      <c r="G98" s="223"/>
      <c r="H98" s="223"/>
      <c r="I98" s="223"/>
      <c r="J98" s="223"/>
      <c r="K98" s="223"/>
      <c r="L98" s="223"/>
      <c r="M98" s="223"/>
      <c r="N98" s="222"/>
      <c r="O98" s="222"/>
      <c r="P98" s="222"/>
      <c r="Q98" s="222"/>
      <c r="R98" s="223"/>
      <c r="S98" s="223"/>
      <c r="T98" s="223"/>
      <c r="U98" s="223"/>
      <c r="V98" s="223"/>
      <c r="W98" s="223"/>
      <c r="X98" s="223"/>
      <c r="Y98" s="223"/>
      <c r="Z98" s="212"/>
      <c r="AA98" s="212"/>
      <c r="AB98" s="212"/>
      <c r="AC98" s="212"/>
      <c r="AD98" s="212"/>
      <c r="AE98" s="212"/>
      <c r="AF98" s="212"/>
      <c r="AG98" s="212" t="s">
        <v>276</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5">
      <c r="A99" s="219">
        <v>25</v>
      </c>
      <c r="B99" s="220" t="s">
        <v>685</v>
      </c>
      <c r="C99" s="265" t="s">
        <v>686</v>
      </c>
      <c r="D99" s="221" t="s">
        <v>0</v>
      </c>
      <c r="E99" s="262"/>
      <c r="F99" s="224"/>
      <c r="G99" s="223">
        <f>ROUND(E99*F99,2)</f>
        <v>0</v>
      </c>
      <c r="H99" s="224"/>
      <c r="I99" s="223">
        <f>ROUND(E99*H99,2)</f>
        <v>0</v>
      </c>
      <c r="J99" s="224"/>
      <c r="K99" s="223">
        <f>ROUND(E99*J99,2)</f>
        <v>0</v>
      </c>
      <c r="L99" s="223">
        <v>21</v>
      </c>
      <c r="M99" s="223">
        <f>G99*(1+L99/100)</f>
        <v>0</v>
      </c>
      <c r="N99" s="222">
        <v>0</v>
      </c>
      <c r="O99" s="222">
        <f>ROUND(E99*N99,2)</f>
        <v>0</v>
      </c>
      <c r="P99" s="222">
        <v>0</v>
      </c>
      <c r="Q99" s="222">
        <f>ROUND(E99*P99,2)</f>
        <v>0</v>
      </c>
      <c r="R99" s="223" t="s">
        <v>666</v>
      </c>
      <c r="S99" s="223" t="s">
        <v>272</v>
      </c>
      <c r="T99" s="223" t="s">
        <v>272</v>
      </c>
      <c r="U99" s="223">
        <v>0</v>
      </c>
      <c r="V99" s="223">
        <f>ROUND(E99*U99,2)</f>
        <v>0</v>
      </c>
      <c r="W99" s="223"/>
      <c r="X99" s="223" t="s">
        <v>179</v>
      </c>
      <c r="Y99" s="223" t="s">
        <v>241</v>
      </c>
      <c r="Z99" s="212"/>
      <c r="AA99" s="212"/>
      <c r="AB99" s="212"/>
      <c r="AC99" s="212"/>
      <c r="AD99" s="212"/>
      <c r="AE99" s="212"/>
      <c r="AF99" s="212"/>
      <c r="AG99" s="212" t="s">
        <v>574</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5">
      <c r="A100" s="219"/>
      <c r="B100" s="220"/>
      <c r="C100" s="266" t="s">
        <v>615</v>
      </c>
      <c r="D100" s="263"/>
      <c r="E100" s="263"/>
      <c r="F100" s="263"/>
      <c r="G100" s="263"/>
      <c r="H100" s="223"/>
      <c r="I100" s="223"/>
      <c r="J100" s="223"/>
      <c r="K100" s="223"/>
      <c r="L100" s="223"/>
      <c r="M100" s="223"/>
      <c r="N100" s="222"/>
      <c r="O100" s="222"/>
      <c r="P100" s="222"/>
      <c r="Q100" s="222"/>
      <c r="R100" s="223"/>
      <c r="S100" s="223"/>
      <c r="T100" s="223"/>
      <c r="U100" s="223"/>
      <c r="V100" s="223"/>
      <c r="W100" s="223"/>
      <c r="X100" s="223"/>
      <c r="Y100" s="223"/>
      <c r="Z100" s="212"/>
      <c r="AA100" s="212"/>
      <c r="AB100" s="212"/>
      <c r="AC100" s="212"/>
      <c r="AD100" s="212"/>
      <c r="AE100" s="212"/>
      <c r="AF100" s="212"/>
      <c r="AG100" s="212" t="s">
        <v>274</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x14ac:dyDescent="0.25">
      <c r="A101" s="226" t="s">
        <v>233</v>
      </c>
      <c r="B101" s="227" t="s">
        <v>184</v>
      </c>
      <c r="C101" s="249" t="s">
        <v>185</v>
      </c>
      <c r="D101" s="228"/>
      <c r="E101" s="229"/>
      <c r="F101" s="230"/>
      <c r="G101" s="230">
        <f>SUMIF(AG102:AG108,"&lt;&gt;NOR",G102:G108)</f>
        <v>0</v>
      </c>
      <c r="H101" s="230"/>
      <c r="I101" s="230">
        <f>SUM(I102:I108)</f>
        <v>0</v>
      </c>
      <c r="J101" s="230"/>
      <c r="K101" s="230">
        <f>SUM(K102:K108)</f>
        <v>0</v>
      </c>
      <c r="L101" s="230"/>
      <c r="M101" s="230">
        <f>SUM(M102:M108)</f>
        <v>0</v>
      </c>
      <c r="N101" s="229"/>
      <c r="O101" s="229">
        <f>SUM(O102:O108)</f>
        <v>0.22000000000000003</v>
      </c>
      <c r="P101" s="229"/>
      <c r="Q101" s="229">
        <f>SUM(Q102:Q108)</f>
        <v>0</v>
      </c>
      <c r="R101" s="230"/>
      <c r="S101" s="230"/>
      <c r="T101" s="231"/>
      <c r="U101" s="225"/>
      <c r="V101" s="225">
        <f>SUM(V102:V108)</f>
        <v>15.96</v>
      </c>
      <c r="W101" s="225"/>
      <c r="X101" s="225"/>
      <c r="Y101" s="225"/>
      <c r="AG101" t="s">
        <v>234</v>
      </c>
    </row>
    <row r="102" spans="1:60" outlineLevel="1" x14ac:dyDescent="0.25">
      <c r="A102" s="233">
        <v>26</v>
      </c>
      <c r="B102" s="234" t="s">
        <v>687</v>
      </c>
      <c r="C102" s="251" t="s">
        <v>688</v>
      </c>
      <c r="D102" s="235" t="s">
        <v>280</v>
      </c>
      <c r="E102" s="236">
        <v>57</v>
      </c>
      <c r="F102" s="237"/>
      <c r="G102" s="238">
        <f>ROUND(E102*F102,2)</f>
        <v>0</v>
      </c>
      <c r="H102" s="237"/>
      <c r="I102" s="238">
        <f>ROUND(E102*H102,2)</f>
        <v>0</v>
      </c>
      <c r="J102" s="237"/>
      <c r="K102" s="238">
        <f>ROUND(E102*J102,2)</f>
        <v>0</v>
      </c>
      <c r="L102" s="238">
        <v>21</v>
      </c>
      <c r="M102" s="238">
        <f>G102*(1+L102/100)</f>
        <v>0</v>
      </c>
      <c r="N102" s="236">
        <v>3.0000000000000001E-3</v>
      </c>
      <c r="O102" s="236">
        <f>ROUND(E102*N102,2)</f>
        <v>0.17</v>
      </c>
      <c r="P102" s="236">
        <v>0</v>
      </c>
      <c r="Q102" s="236">
        <f>ROUND(E102*P102,2)</f>
        <v>0</v>
      </c>
      <c r="R102" s="238" t="s">
        <v>689</v>
      </c>
      <c r="S102" s="238" t="s">
        <v>272</v>
      </c>
      <c r="T102" s="239" t="s">
        <v>272</v>
      </c>
      <c r="U102" s="223">
        <v>0.28000000000000003</v>
      </c>
      <c r="V102" s="223">
        <f>ROUND(E102*U102,2)</f>
        <v>15.96</v>
      </c>
      <c r="W102" s="223"/>
      <c r="X102" s="223" t="s">
        <v>240</v>
      </c>
      <c r="Y102" s="223" t="s">
        <v>241</v>
      </c>
      <c r="Z102" s="212"/>
      <c r="AA102" s="212"/>
      <c r="AB102" s="212"/>
      <c r="AC102" s="212"/>
      <c r="AD102" s="212"/>
      <c r="AE102" s="212"/>
      <c r="AF102" s="212"/>
      <c r="AG102" s="212" t="s">
        <v>242</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5">
      <c r="A103" s="219"/>
      <c r="B103" s="220"/>
      <c r="C103" s="260" t="s">
        <v>619</v>
      </c>
      <c r="D103" s="256"/>
      <c r="E103" s="257"/>
      <c r="F103" s="223"/>
      <c r="G103" s="223"/>
      <c r="H103" s="223"/>
      <c r="I103" s="223"/>
      <c r="J103" s="223"/>
      <c r="K103" s="223"/>
      <c r="L103" s="223"/>
      <c r="M103" s="223"/>
      <c r="N103" s="222"/>
      <c r="O103" s="222"/>
      <c r="P103" s="222"/>
      <c r="Q103" s="222"/>
      <c r="R103" s="223"/>
      <c r="S103" s="223"/>
      <c r="T103" s="223"/>
      <c r="U103" s="223"/>
      <c r="V103" s="223"/>
      <c r="W103" s="223"/>
      <c r="X103" s="223"/>
      <c r="Y103" s="223"/>
      <c r="Z103" s="212"/>
      <c r="AA103" s="212"/>
      <c r="AB103" s="212"/>
      <c r="AC103" s="212"/>
      <c r="AD103" s="212"/>
      <c r="AE103" s="212"/>
      <c r="AF103" s="212"/>
      <c r="AG103" s="212" t="s">
        <v>276</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5">
      <c r="A104" s="219"/>
      <c r="B104" s="220"/>
      <c r="C104" s="260" t="s">
        <v>649</v>
      </c>
      <c r="D104" s="256"/>
      <c r="E104" s="257">
        <v>57</v>
      </c>
      <c r="F104" s="223"/>
      <c r="G104" s="223"/>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276</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0.399999999999999" outlineLevel="1" x14ac:dyDescent="0.25">
      <c r="A105" s="233">
        <v>27</v>
      </c>
      <c r="B105" s="234" t="s">
        <v>690</v>
      </c>
      <c r="C105" s="251" t="s">
        <v>691</v>
      </c>
      <c r="D105" s="235" t="s">
        <v>280</v>
      </c>
      <c r="E105" s="236">
        <v>58.71</v>
      </c>
      <c r="F105" s="237"/>
      <c r="G105" s="238">
        <f>ROUND(E105*F105,2)</f>
        <v>0</v>
      </c>
      <c r="H105" s="237"/>
      <c r="I105" s="238">
        <f>ROUND(E105*H105,2)</f>
        <v>0</v>
      </c>
      <c r="J105" s="237"/>
      <c r="K105" s="238">
        <f>ROUND(E105*J105,2)</f>
        <v>0</v>
      </c>
      <c r="L105" s="238">
        <v>21</v>
      </c>
      <c r="M105" s="238">
        <f>G105*(1+L105/100)</f>
        <v>0</v>
      </c>
      <c r="N105" s="236">
        <v>7.6999999999999996E-4</v>
      </c>
      <c r="O105" s="236">
        <f>ROUND(E105*N105,2)</f>
        <v>0.05</v>
      </c>
      <c r="P105" s="236">
        <v>0</v>
      </c>
      <c r="Q105" s="236">
        <f>ROUND(E105*P105,2)</f>
        <v>0</v>
      </c>
      <c r="R105" s="238" t="s">
        <v>428</v>
      </c>
      <c r="S105" s="238" t="s">
        <v>272</v>
      </c>
      <c r="T105" s="239" t="s">
        <v>272</v>
      </c>
      <c r="U105" s="223">
        <v>0</v>
      </c>
      <c r="V105" s="223">
        <f>ROUND(E105*U105,2)</f>
        <v>0</v>
      </c>
      <c r="W105" s="223"/>
      <c r="X105" s="223" t="s">
        <v>423</v>
      </c>
      <c r="Y105" s="223" t="s">
        <v>241</v>
      </c>
      <c r="Z105" s="212"/>
      <c r="AA105" s="212"/>
      <c r="AB105" s="212"/>
      <c r="AC105" s="212"/>
      <c r="AD105" s="212"/>
      <c r="AE105" s="212"/>
      <c r="AF105" s="212"/>
      <c r="AG105" s="212" t="s">
        <v>424</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5">
      <c r="A106" s="219"/>
      <c r="B106" s="220"/>
      <c r="C106" s="260" t="s">
        <v>692</v>
      </c>
      <c r="D106" s="256"/>
      <c r="E106" s="257">
        <v>58.71</v>
      </c>
      <c r="F106" s="223"/>
      <c r="G106" s="223"/>
      <c r="H106" s="223"/>
      <c r="I106" s="223"/>
      <c r="J106" s="223"/>
      <c r="K106" s="223"/>
      <c r="L106" s="223"/>
      <c r="M106" s="223"/>
      <c r="N106" s="222"/>
      <c r="O106" s="222"/>
      <c r="P106" s="222"/>
      <c r="Q106" s="222"/>
      <c r="R106" s="223"/>
      <c r="S106" s="223"/>
      <c r="T106" s="223"/>
      <c r="U106" s="223"/>
      <c r="V106" s="223"/>
      <c r="W106" s="223"/>
      <c r="X106" s="223"/>
      <c r="Y106" s="223"/>
      <c r="Z106" s="212"/>
      <c r="AA106" s="212"/>
      <c r="AB106" s="212"/>
      <c r="AC106" s="212"/>
      <c r="AD106" s="212"/>
      <c r="AE106" s="212"/>
      <c r="AF106" s="212"/>
      <c r="AG106" s="212" t="s">
        <v>276</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5">
      <c r="A107" s="219">
        <v>28</v>
      </c>
      <c r="B107" s="220" t="s">
        <v>693</v>
      </c>
      <c r="C107" s="265" t="s">
        <v>694</v>
      </c>
      <c r="D107" s="221" t="s">
        <v>0</v>
      </c>
      <c r="E107" s="262"/>
      <c r="F107" s="224"/>
      <c r="G107" s="223">
        <f>ROUND(E107*F107,2)</f>
        <v>0</v>
      </c>
      <c r="H107" s="224"/>
      <c r="I107" s="223">
        <f>ROUND(E107*H107,2)</f>
        <v>0</v>
      </c>
      <c r="J107" s="224"/>
      <c r="K107" s="223">
        <f>ROUND(E107*J107,2)</f>
        <v>0</v>
      </c>
      <c r="L107" s="223">
        <v>21</v>
      </c>
      <c r="M107" s="223">
        <f>G107*(1+L107/100)</f>
        <v>0</v>
      </c>
      <c r="N107" s="222">
        <v>0</v>
      </c>
      <c r="O107" s="222">
        <f>ROUND(E107*N107,2)</f>
        <v>0</v>
      </c>
      <c r="P107" s="222">
        <v>0</v>
      </c>
      <c r="Q107" s="222">
        <f>ROUND(E107*P107,2)</f>
        <v>0</v>
      </c>
      <c r="R107" s="223" t="s">
        <v>689</v>
      </c>
      <c r="S107" s="223" t="s">
        <v>272</v>
      </c>
      <c r="T107" s="223" t="s">
        <v>272</v>
      </c>
      <c r="U107" s="223">
        <v>0</v>
      </c>
      <c r="V107" s="223">
        <f>ROUND(E107*U107,2)</f>
        <v>0</v>
      </c>
      <c r="W107" s="223"/>
      <c r="X107" s="223" t="s">
        <v>179</v>
      </c>
      <c r="Y107" s="223" t="s">
        <v>241</v>
      </c>
      <c r="Z107" s="212"/>
      <c r="AA107" s="212"/>
      <c r="AB107" s="212"/>
      <c r="AC107" s="212"/>
      <c r="AD107" s="212"/>
      <c r="AE107" s="212"/>
      <c r="AF107" s="212"/>
      <c r="AG107" s="212" t="s">
        <v>574</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5">
      <c r="A108" s="219"/>
      <c r="B108" s="220"/>
      <c r="C108" s="266" t="s">
        <v>615</v>
      </c>
      <c r="D108" s="263"/>
      <c r="E108" s="263"/>
      <c r="F108" s="263"/>
      <c r="G108" s="263"/>
      <c r="H108" s="223"/>
      <c r="I108" s="223"/>
      <c r="J108" s="223"/>
      <c r="K108" s="223"/>
      <c r="L108" s="223"/>
      <c r="M108" s="223"/>
      <c r="N108" s="222"/>
      <c r="O108" s="222"/>
      <c r="P108" s="222"/>
      <c r="Q108" s="222"/>
      <c r="R108" s="223"/>
      <c r="S108" s="223"/>
      <c r="T108" s="223"/>
      <c r="U108" s="223"/>
      <c r="V108" s="223"/>
      <c r="W108" s="223"/>
      <c r="X108" s="223"/>
      <c r="Y108" s="223"/>
      <c r="Z108" s="212"/>
      <c r="AA108" s="212"/>
      <c r="AB108" s="212"/>
      <c r="AC108" s="212"/>
      <c r="AD108" s="212"/>
      <c r="AE108" s="212"/>
      <c r="AF108" s="212"/>
      <c r="AG108" s="212" t="s">
        <v>274</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x14ac:dyDescent="0.25">
      <c r="A109" s="226" t="s">
        <v>233</v>
      </c>
      <c r="B109" s="227" t="s">
        <v>190</v>
      </c>
      <c r="C109" s="249" t="s">
        <v>191</v>
      </c>
      <c r="D109" s="228"/>
      <c r="E109" s="229"/>
      <c r="F109" s="230"/>
      <c r="G109" s="230">
        <f>SUMIF(AG110:AG119,"&lt;&gt;NOR",G110:G119)</f>
        <v>0</v>
      </c>
      <c r="H109" s="230"/>
      <c r="I109" s="230">
        <f>SUM(I110:I119)</f>
        <v>0</v>
      </c>
      <c r="J109" s="230"/>
      <c r="K109" s="230">
        <f>SUM(K110:K119)</f>
        <v>0</v>
      </c>
      <c r="L109" s="230"/>
      <c r="M109" s="230">
        <f>SUM(M110:M119)</f>
        <v>0</v>
      </c>
      <c r="N109" s="229"/>
      <c r="O109" s="229">
        <f>SUM(O110:O119)</f>
        <v>0.71</v>
      </c>
      <c r="P109" s="229"/>
      <c r="Q109" s="229">
        <f>SUM(Q110:Q119)</f>
        <v>0</v>
      </c>
      <c r="R109" s="230"/>
      <c r="S109" s="230"/>
      <c r="T109" s="231"/>
      <c r="U109" s="225"/>
      <c r="V109" s="225">
        <f>SUM(V110:V119)</f>
        <v>13.69</v>
      </c>
      <c r="W109" s="225"/>
      <c r="X109" s="225"/>
      <c r="Y109" s="225"/>
      <c r="AG109" t="s">
        <v>234</v>
      </c>
    </row>
    <row r="110" spans="1:60" outlineLevel="1" x14ac:dyDescent="0.25">
      <c r="A110" s="233">
        <v>29</v>
      </c>
      <c r="B110" s="234" t="s">
        <v>695</v>
      </c>
      <c r="C110" s="251" t="s">
        <v>696</v>
      </c>
      <c r="D110" s="235" t="s">
        <v>280</v>
      </c>
      <c r="E110" s="236">
        <v>47.2</v>
      </c>
      <c r="F110" s="237"/>
      <c r="G110" s="238">
        <f>ROUND(E110*F110,2)</f>
        <v>0</v>
      </c>
      <c r="H110" s="237"/>
      <c r="I110" s="238">
        <f>ROUND(E110*H110,2)</f>
        <v>0</v>
      </c>
      <c r="J110" s="237"/>
      <c r="K110" s="238">
        <f>ROUND(E110*J110,2)</f>
        <v>0</v>
      </c>
      <c r="L110" s="238">
        <v>21</v>
      </c>
      <c r="M110" s="238">
        <f>G110*(1+L110/100)</f>
        <v>0</v>
      </c>
      <c r="N110" s="236">
        <v>0</v>
      </c>
      <c r="O110" s="236">
        <f>ROUND(E110*N110,2)</f>
        <v>0</v>
      </c>
      <c r="P110" s="236">
        <v>0</v>
      </c>
      <c r="Q110" s="236">
        <f>ROUND(E110*P110,2)</f>
        <v>0</v>
      </c>
      <c r="R110" s="238" t="s">
        <v>697</v>
      </c>
      <c r="S110" s="238" t="s">
        <v>272</v>
      </c>
      <c r="T110" s="239" t="s">
        <v>272</v>
      </c>
      <c r="U110" s="223">
        <v>0.28999999999999998</v>
      </c>
      <c r="V110" s="223">
        <f>ROUND(E110*U110,2)</f>
        <v>13.69</v>
      </c>
      <c r="W110" s="223"/>
      <c r="X110" s="223" t="s">
        <v>240</v>
      </c>
      <c r="Y110" s="223" t="s">
        <v>241</v>
      </c>
      <c r="Z110" s="212"/>
      <c r="AA110" s="212"/>
      <c r="AB110" s="212"/>
      <c r="AC110" s="212"/>
      <c r="AD110" s="212"/>
      <c r="AE110" s="212"/>
      <c r="AF110" s="212"/>
      <c r="AG110" s="212" t="s">
        <v>242</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5">
      <c r="A111" s="219"/>
      <c r="B111" s="220"/>
      <c r="C111" s="260" t="s">
        <v>625</v>
      </c>
      <c r="D111" s="256"/>
      <c r="E111" s="257"/>
      <c r="F111" s="223"/>
      <c r="G111" s="223"/>
      <c r="H111" s="223"/>
      <c r="I111" s="223"/>
      <c r="J111" s="223"/>
      <c r="K111" s="223"/>
      <c r="L111" s="223"/>
      <c r="M111" s="223"/>
      <c r="N111" s="222"/>
      <c r="O111" s="222"/>
      <c r="P111" s="222"/>
      <c r="Q111" s="222"/>
      <c r="R111" s="223"/>
      <c r="S111" s="223"/>
      <c r="T111" s="223"/>
      <c r="U111" s="223"/>
      <c r="V111" s="223"/>
      <c r="W111" s="223"/>
      <c r="X111" s="223"/>
      <c r="Y111" s="223"/>
      <c r="Z111" s="212"/>
      <c r="AA111" s="212"/>
      <c r="AB111" s="212"/>
      <c r="AC111" s="212"/>
      <c r="AD111" s="212"/>
      <c r="AE111" s="212"/>
      <c r="AF111" s="212"/>
      <c r="AG111" s="212" t="s">
        <v>276</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5">
      <c r="A112" s="219"/>
      <c r="B112" s="220"/>
      <c r="C112" s="260" t="s">
        <v>698</v>
      </c>
      <c r="D112" s="256"/>
      <c r="E112" s="257">
        <v>32</v>
      </c>
      <c r="F112" s="223"/>
      <c r="G112" s="223"/>
      <c r="H112" s="223"/>
      <c r="I112" s="223"/>
      <c r="J112" s="223"/>
      <c r="K112" s="223"/>
      <c r="L112" s="223"/>
      <c r="M112" s="223"/>
      <c r="N112" s="222"/>
      <c r="O112" s="222"/>
      <c r="P112" s="222"/>
      <c r="Q112" s="222"/>
      <c r="R112" s="223"/>
      <c r="S112" s="223"/>
      <c r="T112" s="223"/>
      <c r="U112" s="223"/>
      <c r="V112" s="223"/>
      <c r="W112" s="223"/>
      <c r="X112" s="223"/>
      <c r="Y112" s="223"/>
      <c r="Z112" s="212"/>
      <c r="AA112" s="212"/>
      <c r="AB112" s="212"/>
      <c r="AC112" s="212"/>
      <c r="AD112" s="212"/>
      <c r="AE112" s="212"/>
      <c r="AF112" s="212"/>
      <c r="AG112" s="212" t="s">
        <v>276</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5">
      <c r="A113" s="219"/>
      <c r="B113" s="220"/>
      <c r="C113" s="260" t="s">
        <v>627</v>
      </c>
      <c r="D113" s="256"/>
      <c r="E113" s="257"/>
      <c r="F113" s="223"/>
      <c r="G113" s="223"/>
      <c r="H113" s="223"/>
      <c r="I113" s="223"/>
      <c r="J113" s="223"/>
      <c r="K113" s="223"/>
      <c r="L113" s="223"/>
      <c r="M113" s="223"/>
      <c r="N113" s="222"/>
      <c r="O113" s="222"/>
      <c r="P113" s="222"/>
      <c r="Q113" s="222"/>
      <c r="R113" s="223"/>
      <c r="S113" s="223"/>
      <c r="T113" s="223"/>
      <c r="U113" s="223"/>
      <c r="V113" s="223"/>
      <c r="W113" s="223"/>
      <c r="X113" s="223"/>
      <c r="Y113" s="223"/>
      <c r="Z113" s="212"/>
      <c r="AA113" s="212"/>
      <c r="AB113" s="212"/>
      <c r="AC113" s="212"/>
      <c r="AD113" s="212"/>
      <c r="AE113" s="212"/>
      <c r="AF113" s="212"/>
      <c r="AG113" s="212" t="s">
        <v>276</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5">
      <c r="A114" s="219"/>
      <c r="B114" s="220"/>
      <c r="C114" s="260" t="s">
        <v>699</v>
      </c>
      <c r="D114" s="256"/>
      <c r="E114" s="257">
        <v>15.2</v>
      </c>
      <c r="F114" s="223"/>
      <c r="G114" s="223"/>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276</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5">
      <c r="A115" s="233">
        <v>30</v>
      </c>
      <c r="B115" s="234" t="s">
        <v>700</v>
      </c>
      <c r="C115" s="251" t="s">
        <v>701</v>
      </c>
      <c r="D115" s="235" t="s">
        <v>280</v>
      </c>
      <c r="E115" s="236">
        <v>48.616</v>
      </c>
      <c r="F115" s="237"/>
      <c r="G115" s="238">
        <f>ROUND(E115*F115,2)</f>
        <v>0</v>
      </c>
      <c r="H115" s="237"/>
      <c r="I115" s="238">
        <f>ROUND(E115*H115,2)</f>
        <v>0</v>
      </c>
      <c r="J115" s="237"/>
      <c r="K115" s="238">
        <f>ROUND(E115*J115,2)</f>
        <v>0</v>
      </c>
      <c r="L115" s="238">
        <v>21</v>
      </c>
      <c r="M115" s="238">
        <f>G115*(1+L115/100)</f>
        <v>0</v>
      </c>
      <c r="N115" s="236">
        <v>1.47E-2</v>
      </c>
      <c r="O115" s="236">
        <f>ROUND(E115*N115,2)</f>
        <v>0.71</v>
      </c>
      <c r="P115" s="236">
        <v>0</v>
      </c>
      <c r="Q115" s="236">
        <f>ROUND(E115*P115,2)</f>
        <v>0</v>
      </c>
      <c r="R115" s="238"/>
      <c r="S115" s="238" t="s">
        <v>238</v>
      </c>
      <c r="T115" s="239" t="s">
        <v>239</v>
      </c>
      <c r="U115" s="223">
        <v>0</v>
      </c>
      <c r="V115" s="223">
        <f>ROUND(E115*U115,2)</f>
        <v>0</v>
      </c>
      <c r="W115" s="223"/>
      <c r="X115" s="223" t="s">
        <v>423</v>
      </c>
      <c r="Y115" s="223" t="s">
        <v>241</v>
      </c>
      <c r="Z115" s="212"/>
      <c r="AA115" s="212"/>
      <c r="AB115" s="212"/>
      <c r="AC115" s="212"/>
      <c r="AD115" s="212"/>
      <c r="AE115" s="212"/>
      <c r="AF115" s="212"/>
      <c r="AG115" s="212" t="s">
        <v>424</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5">
      <c r="A116" s="219"/>
      <c r="B116" s="220"/>
      <c r="C116" s="260" t="s">
        <v>702</v>
      </c>
      <c r="D116" s="256"/>
      <c r="E116" s="257">
        <v>32.96</v>
      </c>
      <c r="F116" s="223"/>
      <c r="G116" s="223"/>
      <c r="H116" s="223"/>
      <c r="I116" s="223"/>
      <c r="J116" s="223"/>
      <c r="K116" s="223"/>
      <c r="L116" s="223"/>
      <c r="M116" s="223"/>
      <c r="N116" s="222"/>
      <c r="O116" s="222"/>
      <c r="P116" s="222"/>
      <c r="Q116" s="222"/>
      <c r="R116" s="223"/>
      <c r="S116" s="223"/>
      <c r="T116" s="223"/>
      <c r="U116" s="223"/>
      <c r="V116" s="223"/>
      <c r="W116" s="223"/>
      <c r="X116" s="223"/>
      <c r="Y116" s="223"/>
      <c r="Z116" s="212"/>
      <c r="AA116" s="212"/>
      <c r="AB116" s="212"/>
      <c r="AC116" s="212"/>
      <c r="AD116" s="212"/>
      <c r="AE116" s="212"/>
      <c r="AF116" s="212"/>
      <c r="AG116" s="212" t="s">
        <v>276</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5">
      <c r="A117" s="219"/>
      <c r="B117" s="220"/>
      <c r="C117" s="260" t="s">
        <v>703</v>
      </c>
      <c r="D117" s="256"/>
      <c r="E117" s="257">
        <v>15.656000000000001</v>
      </c>
      <c r="F117" s="223"/>
      <c r="G117" s="223"/>
      <c r="H117" s="223"/>
      <c r="I117" s="223"/>
      <c r="J117" s="223"/>
      <c r="K117" s="223"/>
      <c r="L117" s="223"/>
      <c r="M117" s="223"/>
      <c r="N117" s="222"/>
      <c r="O117" s="222"/>
      <c r="P117" s="222"/>
      <c r="Q117" s="222"/>
      <c r="R117" s="223"/>
      <c r="S117" s="223"/>
      <c r="T117" s="223"/>
      <c r="U117" s="223"/>
      <c r="V117" s="223"/>
      <c r="W117" s="223"/>
      <c r="X117" s="223"/>
      <c r="Y117" s="223"/>
      <c r="Z117" s="212"/>
      <c r="AA117" s="212"/>
      <c r="AB117" s="212"/>
      <c r="AC117" s="212"/>
      <c r="AD117" s="212"/>
      <c r="AE117" s="212"/>
      <c r="AF117" s="212"/>
      <c r="AG117" s="212" t="s">
        <v>276</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5">
      <c r="A118" s="219">
        <v>31</v>
      </c>
      <c r="B118" s="220" t="s">
        <v>704</v>
      </c>
      <c r="C118" s="265" t="s">
        <v>705</v>
      </c>
      <c r="D118" s="221" t="s">
        <v>0</v>
      </c>
      <c r="E118" s="262"/>
      <c r="F118" s="224"/>
      <c r="G118" s="223">
        <f>ROUND(E118*F118,2)</f>
        <v>0</v>
      </c>
      <c r="H118" s="224"/>
      <c r="I118" s="223">
        <f>ROUND(E118*H118,2)</f>
        <v>0</v>
      </c>
      <c r="J118" s="224"/>
      <c r="K118" s="223">
        <f>ROUND(E118*J118,2)</f>
        <v>0</v>
      </c>
      <c r="L118" s="223">
        <v>21</v>
      </c>
      <c r="M118" s="223">
        <f>G118*(1+L118/100)</f>
        <v>0</v>
      </c>
      <c r="N118" s="222">
        <v>0</v>
      </c>
      <c r="O118" s="222">
        <f>ROUND(E118*N118,2)</f>
        <v>0</v>
      </c>
      <c r="P118" s="222">
        <v>0</v>
      </c>
      <c r="Q118" s="222">
        <f>ROUND(E118*P118,2)</f>
        <v>0</v>
      </c>
      <c r="R118" s="223" t="s">
        <v>697</v>
      </c>
      <c r="S118" s="223" t="s">
        <v>272</v>
      </c>
      <c r="T118" s="223" t="s">
        <v>272</v>
      </c>
      <c r="U118" s="223">
        <v>0</v>
      </c>
      <c r="V118" s="223">
        <f>ROUND(E118*U118,2)</f>
        <v>0</v>
      </c>
      <c r="W118" s="223"/>
      <c r="X118" s="223" t="s">
        <v>179</v>
      </c>
      <c r="Y118" s="223" t="s">
        <v>241</v>
      </c>
      <c r="Z118" s="212"/>
      <c r="AA118" s="212"/>
      <c r="AB118" s="212"/>
      <c r="AC118" s="212"/>
      <c r="AD118" s="212"/>
      <c r="AE118" s="212"/>
      <c r="AF118" s="212"/>
      <c r="AG118" s="212" t="s">
        <v>574</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5">
      <c r="A119" s="219"/>
      <c r="B119" s="220"/>
      <c r="C119" s="266" t="s">
        <v>615</v>
      </c>
      <c r="D119" s="263"/>
      <c r="E119" s="263"/>
      <c r="F119" s="263"/>
      <c r="G119" s="263"/>
      <c r="H119" s="223"/>
      <c r="I119" s="223"/>
      <c r="J119" s="223"/>
      <c r="K119" s="223"/>
      <c r="L119" s="223"/>
      <c r="M119" s="223"/>
      <c r="N119" s="222"/>
      <c r="O119" s="222"/>
      <c r="P119" s="222"/>
      <c r="Q119" s="222"/>
      <c r="R119" s="223"/>
      <c r="S119" s="223"/>
      <c r="T119" s="223"/>
      <c r="U119" s="223"/>
      <c r="V119" s="223"/>
      <c r="W119" s="223"/>
      <c r="X119" s="223"/>
      <c r="Y119" s="223"/>
      <c r="Z119" s="212"/>
      <c r="AA119" s="212"/>
      <c r="AB119" s="212"/>
      <c r="AC119" s="212"/>
      <c r="AD119" s="212"/>
      <c r="AE119" s="212"/>
      <c r="AF119" s="212"/>
      <c r="AG119" s="212" t="s">
        <v>274</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x14ac:dyDescent="0.25">
      <c r="A120" s="226" t="s">
        <v>233</v>
      </c>
      <c r="B120" s="227" t="s">
        <v>192</v>
      </c>
      <c r="C120" s="249" t="s">
        <v>193</v>
      </c>
      <c r="D120" s="228"/>
      <c r="E120" s="229"/>
      <c r="F120" s="230"/>
      <c r="G120" s="230">
        <f>SUMIF(AG121:AG144,"&lt;&gt;NOR",G121:G144)</f>
        <v>0</v>
      </c>
      <c r="H120" s="230"/>
      <c r="I120" s="230">
        <f>SUM(I121:I144)</f>
        <v>0</v>
      </c>
      <c r="J120" s="230"/>
      <c r="K120" s="230">
        <f>SUM(K121:K144)</f>
        <v>0</v>
      </c>
      <c r="L120" s="230"/>
      <c r="M120" s="230">
        <f>SUM(M121:M144)</f>
        <v>0</v>
      </c>
      <c r="N120" s="229"/>
      <c r="O120" s="229">
        <f>SUM(O121:O144)</f>
        <v>0.29000000000000004</v>
      </c>
      <c r="P120" s="229"/>
      <c r="Q120" s="229">
        <f>SUM(Q121:Q144)</f>
        <v>0</v>
      </c>
      <c r="R120" s="230"/>
      <c r="S120" s="230"/>
      <c r="T120" s="231"/>
      <c r="U120" s="225"/>
      <c r="V120" s="225">
        <f>SUM(V121:V144)</f>
        <v>56.120000000000005</v>
      </c>
      <c r="W120" s="225"/>
      <c r="X120" s="225"/>
      <c r="Y120" s="225"/>
      <c r="AG120" t="s">
        <v>234</v>
      </c>
    </row>
    <row r="121" spans="1:60" ht="20.399999999999999" outlineLevel="1" x14ac:dyDescent="0.25">
      <c r="A121" s="233">
        <v>32</v>
      </c>
      <c r="B121" s="234" t="s">
        <v>706</v>
      </c>
      <c r="C121" s="251" t="s">
        <v>707</v>
      </c>
      <c r="D121" s="235" t="s">
        <v>314</v>
      </c>
      <c r="E121" s="236">
        <v>34</v>
      </c>
      <c r="F121" s="237"/>
      <c r="G121" s="238">
        <f>ROUND(E121*F121,2)</f>
        <v>0</v>
      </c>
      <c r="H121" s="237"/>
      <c r="I121" s="238">
        <f>ROUND(E121*H121,2)</f>
        <v>0</v>
      </c>
      <c r="J121" s="237"/>
      <c r="K121" s="238">
        <f>ROUND(E121*J121,2)</f>
        <v>0</v>
      </c>
      <c r="L121" s="238">
        <v>21</v>
      </c>
      <c r="M121" s="238">
        <f>G121*(1+L121/100)</f>
        <v>0</v>
      </c>
      <c r="N121" s="236">
        <v>3.0899999999999999E-3</v>
      </c>
      <c r="O121" s="236">
        <f>ROUND(E121*N121,2)</f>
        <v>0.11</v>
      </c>
      <c r="P121" s="236">
        <v>0</v>
      </c>
      <c r="Q121" s="236">
        <f>ROUND(E121*P121,2)</f>
        <v>0</v>
      </c>
      <c r="R121" s="238" t="s">
        <v>708</v>
      </c>
      <c r="S121" s="238" t="s">
        <v>272</v>
      </c>
      <c r="T121" s="239" t="s">
        <v>272</v>
      </c>
      <c r="U121" s="223">
        <v>0.63</v>
      </c>
      <c r="V121" s="223">
        <f>ROUND(E121*U121,2)</f>
        <v>21.42</v>
      </c>
      <c r="W121" s="223"/>
      <c r="X121" s="223" t="s">
        <v>240</v>
      </c>
      <c r="Y121" s="223" t="s">
        <v>241</v>
      </c>
      <c r="Z121" s="212"/>
      <c r="AA121" s="212"/>
      <c r="AB121" s="212"/>
      <c r="AC121" s="212"/>
      <c r="AD121" s="212"/>
      <c r="AE121" s="212"/>
      <c r="AF121" s="212"/>
      <c r="AG121" s="212" t="s">
        <v>242</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5">
      <c r="A122" s="219"/>
      <c r="B122" s="220"/>
      <c r="C122" s="260" t="s">
        <v>625</v>
      </c>
      <c r="D122" s="256"/>
      <c r="E122" s="257"/>
      <c r="F122" s="223"/>
      <c r="G122" s="223"/>
      <c r="H122" s="223"/>
      <c r="I122" s="223"/>
      <c r="J122" s="223"/>
      <c r="K122" s="223"/>
      <c r="L122" s="223"/>
      <c r="M122" s="223"/>
      <c r="N122" s="222"/>
      <c r="O122" s="222"/>
      <c r="P122" s="222"/>
      <c r="Q122" s="222"/>
      <c r="R122" s="223"/>
      <c r="S122" s="223"/>
      <c r="T122" s="223"/>
      <c r="U122" s="223"/>
      <c r="V122" s="223"/>
      <c r="W122" s="223"/>
      <c r="X122" s="223"/>
      <c r="Y122" s="223"/>
      <c r="Z122" s="212"/>
      <c r="AA122" s="212"/>
      <c r="AB122" s="212"/>
      <c r="AC122" s="212"/>
      <c r="AD122" s="212"/>
      <c r="AE122" s="212"/>
      <c r="AF122" s="212"/>
      <c r="AG122" s="212" t="s">
        <v>276</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5">
      <c r="A123" s="219"/>
      <c r="B123" s="220"/>
      <c r="C123" s="260" t="s">
        <v>709</v>
      </c>
      <c r="D123" s="256"/>
      <c r="E123" s="257">
        <v>17</v>
      </c>
      <c r="F123" s="223"/>
      <c r="G123" s="223"/>
      <c r="H123" s="223"/>
      <c r="I123" s="223"/>
      <c r="J123" s="223"/>
      <c r="K123" s="223"/>
      <c r="L123" s="223"/>
      <c r="M123" s="223"/>
      <c r="N123" s="222"/>
      <c r="O123" s="222"/>
      <c r="P123" s="222"/>
      <c r="Q123" s="222"/>
      <c r="R123" s="223"/>
      <c r="S123" s="223"/>
      <c r="T123" s="223"/>
      <c r="U123" s="223"/>
      <c r="V123" s="223"/>
      <c r="W123" s="223"/>
      <c r="X123" s="223"/>
      <c r="Y123" s="223"/>
      <c r="Z123" s="212"/>
      <c r="AA123" s="212"/>
      <c r="AB123" s="212"/>
      <c r="AC123" s="212"/>
      <c r="AD123" s="212"/>
      <c r="AE123" s="212"/>
      <c r="AF123" s="212"/>
      <c r="AG123" s="212" t="s">
        <v>276</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5">
      <c r="A124" s="219"/>
      <c r="B124" s="220"/>
      <c r="C124" s="260" t="s">
        <v>627</v>
      </c>
      <c r="D124" s="256"/>
      <c r="E124" s="257"/>
      <c r="F124" s="223"/>
      <c r="G124" s="223"/>
      <c r="H124" s="223"/>
      <c r="I124" s="223"/>
      <c r="J124" s="223"/>
      <c r="K124" s="223"/>
      <c r="L124" s="223"/>
      <c r="M124" s="223"/>
      <c r="N124" s="222"/>
      <c r="O124" s="222"/>
      <c r="P124" s="222"/>
      <c r="Q124" s="222"/>
      <c r="R124" s="223"/>
      <c r="S124" s="223"/>
      <c r="T124" s="223"/>
      <c r="U124" s="223"/>
      <c r="V124" s="223"/>
      <c r="W124" s="223"/>
      <c r="X124" s="223"/>
      <c r="Y124" s="223"/>
      <c r="Z124" s="212"/>
      <c r="AA124" s="212"/>
      <c r="AB124" s="212"/>
      <c r="AC124" s="212"/>
      <c r="AD124" s="212"/>
      <c r="AE124" s="212"/>
      <c r="AF124" s="212"/>
      <c r="AG124" s="212" t="s">
        <v>276</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5">
      <c r="A125" s="219"/>
      <c r="B125" s="220"/>
      <c r="C125" s="260" t="s">
        <v>709</v>
      </c>
      <c r="D125" s="256"/>
      <c r="E125" s="257">
        <v>17</v>
      </c>
      <c r="F125" s="223"/>
      <c r="G125" s="223"/>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276</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ht="20.399999999999999" outlineLevel="1" x14ac:dyDescent="0.25">
      <c r="A126" s="233">
        <v>33</v>
      </c>
      <c r="B126" s="234" t="s">
        <v>710</v>
      </c>
      <c r="C126" s="251" t="s">
        <v>711</v>
      </c>
      <c r="D126" s="235" t="s">
        <v>314</v>
      </c>
      <c r="E126" s="236">
        <v>17.8</v>
      </c>
      <c r="F126" s="237"/>
      <c r="G126" s="238">
        <f>ROUND(E126*F126,2)</f>
        <v>0</v>
      </c>
      <c r="H126" s="237"/>
      <c r="I126" s="238">
        <f>ROUND(E126*H126,2)</f>
        <v>0</v>
      </c>
      <c r="J126" s="237"/>
      <c r="K126" s="238">
        <f>ROUND(E126*J126,2)</f>
        <v>0</v>
      </c>
      <c r="L126" s="238">
        <v>21</v>
      </c>
      <c r="M126" s="238">
        <f>G126*(1+L126/100)</f>
        <v>0</v>
      </c>
      <c r="N126" s="236">
        <v>2.49E-3</v>
      </c>
      <c r="O126" s="236">
        <f>ROUND(E126*N126,2)</f>
        <v>0.04</v>
      </c>
      <c r="P126" s="236">
        <v>0</v>
      </c>
      <c r="Q126" s="236">
        <f>ROUND(E126*P126,2)</f>
        <v>0</v>
      </c>
      <c r="R126" s="238" t="s">
        <v>708</v>
      </c>
      <c r="S126" s="238" t="s">
        <v>272</v>
      </c>
      <c r="T126" s="239" t="s">
        <v>272</v>
      </c>
      <c r="U126" s="223">
        <v>0.53</v>
      </c>
      <c r="V126" s="223">
        <f>ROUND(E126*U126,2)</f>
        <v>9.43</v>
      </c>
      <c r="W126" s="223"/>
      <c r="X126" s="223" t="s">
        <v>240</v>
      </c>
      <c r="Y126" s="223" t="s">
        <v>241</v>
      </c>
      <c r="Z126" s="212"/>
      <c r="AA126" s="212"/>
      <c r="AB126" s="212"/>
      <c r="AC126" s="212"/>
      <c r="AD126" s="212"/>
      <c r="AE126" s="212"/>
      <c r="AF126" s="212"/>
      <c r="AG126" s="212" t="s">
        <v>242</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5">
      <c r="A127" s="219"/>
      <c r="B127" s="220"/>
      <c r="C127" s="260" t="s">
        <v>625</v>
      </c>
      <c r="D127" s="256"/>
      <c r="E127" s="257"/>
      <c r="F127" s="223"/>
      <c r="G127" s="223"/>
      <c r="H127" s="223"/>
      <c r="I127" s="223"/>
      <c r="J127" s="223"/>
      <c r="K127" s="223"/>
      <c r="L127" s="223"/>
      <c r="M127" s="223"/>
      <c r="N127" s="222"/>
      <c r="O127" s="222"/>
      <c r="P127" s="222"/>
      <c r="Q127" s="222"/>
      <c r="R127" s="223"/>
      <c r="S127" s="223"/>
      <c r="T127" s="223"/>
      <c r="U127" s="223"/>
      <c r="V127" s="223"/>
      <c r="W127" s="223"/>
      <c r="X127" s="223"/>
      <c r="Y127" s="223"/>
      <c r="Z127" s="212"/>
      <c r="AA127" s="212"/>
      <c r="AB127" s="212"/>
      <c r="AC127" s="212"/>
      <c r="AD127" s="212"/>
      <c r="AE127" s="212"/>
      <c r="AF127" s="212"/>
      <c r="AG127" s="212" t="s">
        <v>276</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5">
      <c r="A128" s="219"/>
      <c r="B128" s="220"/>
      <c r="C128" s="260" t="s">
        <v>712</v>
      </c>
      <c r="D128" s="256"/>
      <c r="E128" s="257">
        <v>12.4</v>
      </c>
      <c r="F128" s="223"/>
      <c r="G128" s="223"/>
      <c r="H128" s="223"/>
      <c r="I128" s="223"/>
      <c r="J128" s="223"/>
      <c r="K128" s="223"/>
      <c r="L128" s="223"/>
      <c r="M128" s="223"/>
      <c r="N128" s="222"/>
      <c r="O128" s="222"/>
      <c r="P128" s="222"/>
      <c r="Q128" s="222"/>
      <c r="R128" s="223"/>
      <c r="S128" s="223"/>
      <c r="T128" s="223"/>
      <c r="U128" s="223"/>
      <c r="V128" s="223"/>
      <c r="W128" s="223"/>
      <c r="X128" s="223"/>
      <c r="Y128" s="223"/>
      <c r="Z128" s="212"/>
      <c r="AA128" s="212"/>
      <c r="AB128" s="212"/>
      <c r="AC128" s="212"/>
      <c r="AD128" s="212"/>
      <c r="AE128" s="212"/>
      <c r="AF128" s="212"/>
      <c r="AG128" s="212" t="s">
        <v>276</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5">
      <c r="A129" s="219"/>
      <c r="B129" s="220"/>
      <c r="C129" s="260" t="s">
        <v>627</v>
      </c>
      <c r="D129" s="256"/>
      <c r="E129" s="257"/>
      <c r="F129" s="223"/>
      <c r="G129" s="223"/>
      <c r="H129" s="223"/>
      <c r="I129" s="223"/>
      <c r="J129" s="223"/>
      <c r="K129" s="223"/>
      <c r="L129" s="223"/>
      <c r="M129" s="223"/>
      <c r="N129" s="222"/>
      <c r="O129" s="222"/>
      <c r="P129" s="222"/>
      <c r="Q129" s="222"/>
      <c r="R129" s="223"/>
      <c r="S129" s="223"/>
      <c r="T129" s="223"/>
      <c r="U129" s="223"/>
      <c r="V129" s="223"/>
      <c r="W129" s="223"/>
      <c r="X129" s="223"/>
      <c r="Y129" s="223"/>
      <c r="Z129" s="212"/>
      <c r="AA129" s="212"/>
      <c r="AB129" s="212"/>
      <c r="AC129" s="212"/>
      <c r="AD129" s="212"/>
      <c r="AE129" s="212"/>
      <c r="AF129" s="212"/>
      <c r="AG129" s="212" t="s">
        <v>276</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5">
      <c r="A130" s="219"/>
      <c r="B130" s="220"/>
      <c r="C130" s="260" t="s">
        <v>713</v>
      </c>
      <c r="D130" s="256"/>
      <c r="E130" s="257">
        <v>5.4</v>
      </c>
      <c r="F130" s="223"/>
      <c r="G130" s="223"/>
      <c r="H130" s="223"/>
      <c r="I130" s="223"/>
      <c r="J130" s="223"/>
      <c r="K130" s="223"/>
      <c r="L130" s="223"/>
      <c r="M130" s="223"/>
      <c r="N130" s="222"/>
      <c r="O130" s="222"/>
      <c r="P130" s="222"/>
      <c r="Q130" s="222"/>
      <c r="R130" s="223"/>
      <c r="S130" s="223"/>
      <c r="T130" s="223"/>
      <c r="U130" s="223"/>
      <c r="V130" s="223"/>
      <c r="W130" s="223"/>
      <c r="X130" s="223"/>
      <c r="Y130" s="223"/>
      <c r="Z130" s="212"/>
      <c r="AA130" s="212"/>
      <c r="AB130" s="212"/>
      <c r="AC130" s="212"/>
      <c r="AD130" s="212"/>
      <c r="AE130" s="212"/>
      <c r="AF130" s="212"/>
      <c r="AG130" s="212" t="s">
        <v>276</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ht="30.6" outlineLevel="1" x14ac:dyDescent="0.25">
      <c r="A131" s="233">
        <v>34</v>
      </c>
      <c r="B131" s="234" t="s">
        <v>714</v>
      </c>
      <c r="C131" s="251" t="s">
        <v>715</v>
      </c>
      <c r="D131" s="235" t="s">
        <v>314</v>
      </c>
      <c r="E131" s="236">
        <v>6.5</v>
      </c>
      <c r="F131" s="237"/>
      <c r="G131" s="238">
        <f>ROUND(E131*F131,2)</f>
        <v>0</v>
      </c>
      <c r="H131" s="237"/>
      <c r="I131" s="238">
        <f>ROUND(E131*H131,2)</f>
        <v>0</v>
      </c>
      <c r="J131" s="237"/>
      <c r="K131" s="238">
        <f>ROUND(E131*J131,2)</f>
        <v>0</v>
      </c>
      <c r="L131" s="238">
        <v>21</v>
      </c>
      <c r="M131" s="238">
        <f>G131*(1+L131/100)</f>
        <v>0</v>
      </c>
      <c r="N131" s="236">
        <v>2.0799999999999998E-3</v>
      </c>
      <c r="O131" s="236">
        <f>ROUND(E131*N131,2)</f>
        <v>0.01</v>
      </c>
      <c r="P131" s="236">
        <v>0</v>
      </c>
      <c r="Q131" s="236">
        <f>ROUND(E131*P131,2)</f>
        <v>0</v>
      </c>
      <c r="R131" s="238" t="s">
        <v>708</v>
      </c>
      <c r="S131" s="238" t="s">
        <v>272</v>
      </c>
      <c r="T131" s="239" t="s">
        <v>272</v>
      </c>
      <c r="U131" s="223">
        <v>0.54</v>
      </c>
      <c r="V131" s="223">
        <f>ROUND(E131*U131,2)</f>
        <v>3.51</v>
      </c>
      <c r="W131" s="223"/>
      <c r="X131" s="223" t="s">
        <v>240</v>
      </c>
      <c r="Y131" s="223" t="s">
        <v>241</v>
      </c>
      <c r="Z131" s="212"/>
      <c r="AA131" s="212"/>
      <c r="AB131" s="212"/>
      <c r="AC131" s="212"/>
      <c r="AD131" s="212"/>
      <c r="AE131" s="212"/>
      <c r="AF131" s="212"/>
      <c r="AG131" s="212" t="s">
        <v>242</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5">
      <c r="A132" s="219"/>
      <c r="B132" s="220"/>
      <c r="C132" s="260" t="s">
        <v>625</v>
      </c>
      <c r="D132" s="256"/>
      <c r="E132" s="257"/>
      <c r="F132" s="223"/>
      <c r="G132" s="223"/>
      <c r="H132" s="223"/>
      <c r="I132" s="223"/>
      <c r="J132" s="223"/>
      <c r="K132" s="223"/>
      <c r="L132" s="223"/>
      <c r="M132" s="223"/>
      <c r="N132" s="222"/>
      <c r="O132" s="222"/>
      <c r="P132" s="222"/>
      <c r="Q132" s="222"/>
      <c r="R132" s="223"/>
      <c r="S132" s="223"/>
      <c r="T132" s="223"/>
      <c r="U132" s="223"/>
      <c r="V132" s="223"/>
      <c r="W132" s="223"/>
      <c r="X132" s="223"/>
      <c r="Y132" s="223"/>
      <c r="Z132" s="212"/>
      <c r="AA132" s="212"/>
      <c r="AB132" s="212"/>
      <c r="AC132" s="212"/>
      <c r="AD132" s="212"/>
      <c r="AE132" s="212"/>
      <c r="AF132" s="212"/>
      <c r="AG132" s="212" t="s">
        <v>276</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5">
      <c r="A133" s="219"/>
      <c r="B133" s="220"/>
      <c r="C133" s="260" t="s">
        <v>716</v>
      </c>
      <c r="D133" s="256"/>
      <c r="E133" s="257">
        <v>4</v>
      </c>
      <c r="F133" s="223"/>
      <c r="G133" s="223"/>
      <c r="H133" s="223"/>
      <c r="I133" s="223"/>
      <c r="J133" s="223"/>
      <c r="K133" s="223"/>
      <c r="L133" s="223"/>
      <c r="M133" s="223"/>
      <c r="N133" s="222"/>
      <c r="O133" s="222"/>
      <c r="P133" s="222"/>
      <c r="Q133" s="222"/>
      <c r="R133" s="223"/>
      <c r="S133" s="223"/>
      <c r="T133" s="223"/>
      <c r="U133" s="223"/>
      <c r="V133" s="223"/>
      <c r="W133" s="223"/>
      <c r="X133" s="223"/>
      <c r="Y133" s="223"/>
      <c r="Z133" s="212"/>
      <c r="AA133" s="212"/>
      <c r="AB133" s="212"/>
      <c r="AC133" s="212"/>
      <c r="AD133" s="212"/>
      <c r="AE133" s="212"/>
      <c r="AF133" s="212"/>
      <c r="AG133" s="212" t="s">
        <v>276</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5">
      <c r="A134" s="219"/>
      <c r="B134" s="220"/>
      <c r="C134" s="260" t="s">
        <v>627</v>
      </c>
      <c r="D134" s="256"/>
      <c r="E134" s="257"/>
      <c r="F134" s="223"/>
      <c r="G134" s="223"/>
      <c r="H134" s="223"/>
      <c r="I134" s="223"/>
      <c r="J134" s="223"/>
      <c r="K134" s="223"/>
      <c r="L134" s="223"/>
      <c r="M134" s="223"/>
      <c r="N134" s="222"/>
      <c r="O134" s="222"/>
      <c r="P134" s="222"/>
      <c r="Q134" s="222"/>
      <c r="R134" s="223"/>
      <c r="S134" s="223"/>
      <c r="T134" s="223"/>
      <c r="U134" s="223"/>
      <c r="V134" s="223"/>
      <c r="W134" s="223"/>
      <c r="X134" s="223"/>
      <c r="Y134" s="223"/>
      <c r="Z134" s="212"/>
      <c r="AA134" s="212"/>
      <c r="AB134" s="212"/>
      <c r="AC134" s="212"/>
      <c r="AD134" s="212"/>
      <c r="AE134" s="212"/>
      <c r="AF134" s="212"/>
      <c r="AG134" s="212" t="s">
        <v>276</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5">
      <c r="A135" s="219"/>
      <c r="B135" s="220"/>
      <c r="C135" s="260" t="s">
        <v>717</v>
      </c>
      <c r="D135" s="256"/>
      <c r="E135" s="257">
        <v>2.5</v>
      </c>
      <c r="F135" s="223"/>
      <c r="G135" s="223"/>
      <c r="H135" s="223"/>
      <c r="I135" s="223"/>
      <c r="J135" s="223"/>
      <c r="K135" s="223"/>
      <c r="L135" s="223"/>
      <c r="M135" s="223"/>
      <c r="N135" s="222"/>
      <c r="O135" s="222"/>
      <c r="P135" s="222"/>
      <c r="Q135" s="222"/>
      <c r="R135" s="223"/>
      <c r="S135" s="223"/>
      <c r="T135" s="223"/>
      <c r="U135" s="223"/>
      <c r="V135" s="223"/>
      <c r="W135" s="223"/>
      <c r="X135" s="223"/>
      <c r="Y135" s="223"/>
      <c r="Z135" s="212"/>
      <c r="AA135" s="212"/>
      <c r="AB135" s="212"/>
      <c r="AC135" s="212"/>
      <c r="AD135" s="212"/>
      <c r="AE135" s="212"/>
      <c r="AF135" s="212"/>
      <c r="AG135" s="212" t="s">
        <v>276</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0.399999999999999" outlineLevel="1" x14ac:dyDescent="0.25">
      <c r="A136" s="233">
        <v>35</v>
      </c>
      <c r="B136" s="234" t="s">
        <v>718</v>
      </c>
      <c r="C136" s="251" t="s">
        <v>719</v>
      </c>
      <c r="D136" s="235" t="s">
        <v>280</v>
      </c>
      <c r="E136" s="236">
        <v>17</v>
      </c>
      <c r="F136" s="237"/>
      <c r="G136" s="238">
        <f>ROUND(E136*F136,2)</f>
        <v>0</v>
      </c>
      <c r="H136" s="237"/>
      <c r="I136" s="238">
        <f>ROUND(E136*H136,2)</f>
        <v>0</v>
      </c>
      <c r="J136" s="237"/>
      <c r="K136" s="238">
        <f>ROUND(E136*J136,2)</f>
        <v>0</v>
      </c>
      <c r="L136" s="238">
        <v>21</v>
      </c>
      <c r="M136" s="238">
        <f>G136*(1+L136/100)</f>
        <v>0</v>
      </c>
      <c r="N136" s="236">
        <v>3.0500000000000002E-3</v>
      </c>
      <c r="O136" s="236">
        <f>ROUND(E136*N136,2)</f>
        <v>0.05</v>
      </c>
      <c r="P136" s="236">
        <v>0</v>
      </c>
      <c r="Q136" s="236">
        <f>ROUND(E136*P136,2)</f>
        <v>0</v>
      </c>
      <c r="R136" s="238" t="s">
        <v>708</v>
      </c>
      <c r="S136" s="238" t="s">
        <v>272</v>
      </c>
      <c r="T136" s="239" t="s">
        <v>239</v>
      </c>
      <c r="U136" s="223">
        <v>1.28</v>
      </c>
      <c r="V136" s="223">
        <f>ROUND(E136*U136,2)</f>
        <v>21.76</v>
      </c>
      <c r="W136" s="223"/>
      <c r="X136" s="223" t="s">
        <v>240</v>
      </c>
      <c r="Y136" s="223" t="s">
        <v>241</v>
      </c>
      <c r="Z136" s="212"/>
      <c r="AA136" s="212"/>
      <c r="AB136" s="212"/>
      <c r="AC136" s="212"/>
      <c r="AD136" s="212"/>
      <c r="AE136" s="212"/>
      <c r="AF136" s="212"/>
      <c r="AG136" s="212" t="s">
        <v>242</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5">
      <c r="A137" s="219"/>
      <c r="B137" s="220"/>
      <c r="C137" s="259" t="s">
        <v>720</v>
      </c>
      <c r="D137" s="258"/>
      <c r="E137" s="258"/>
      <c r="F137" s="258"/>
      <c r="G137" s="258"/>
      <c r="H137" s="223"/>
      <c r="I137" s="223"/>
      <c r="J137" s="223"/>
      <c r="K137" s="223"/>
      <c r="L137" s="223"/>
      <c r="M137" s="223"/>
      <c r="N137" s="222"/>
      <c r="O137" s="222"/>
      <c r="P137" s="222"/>
      <c r="Q137" s="222"/>
      <c r="R137" s="223"/>
      <c r="S137" s="223"/>
      <c r="T137" s="223"/>
      <c r="U137" s="223"/>
      <c r="V137" s="223"/>
      <c r="W137" s="223"/>
      <c r="X137" s="223"/>
      <c r="Y137" s="223"/>
      <c r="Z137" s="212"/>
      <c r="AA137" s="212"/>
      <c r="AB137" s="212"/>
      <c r="AC137" s="212"/>
      <c r="AD137" s="212"/>
      <c r="AE137" s="212"/>
      <c r="AF137" s="212"/>
      <c r="AG137" s="212" t="s">
        <v>274</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5">
      <c r="A138" s="219"/>
      <c r="B138" s="220"/>
      <c r="C138" s="264" t="s">
        <v>721</v>
      </c>
      <c r="D138" s="261"/>
      <c r="E138" s="261"/>
      <c r="F138" s="261"/>
      <c r="G138" s="261"/>
      <c r="H138" s="223"/>
      <c r="I138" s="223"/>
      <c r="J138" s="223"/>
      <c r="K138" s="223"/>
      <c r="L138" s="223"/>
      <c r="M138" s="223"/>
      <c r="N138" s="222"/>
      <c r="O138" s="222"/>
      <c r="P138" s="222"/>
      <c r="Q138" s="222"/>
      <c r="R138" s="223"/>
      <c r="S138" s="223"/>
      <c r="T138" s="223"/>
      <c r="U138" s="223"/>
      <c r="V138" s="223"/>
      <c r="W138" s="223"/>
      <c r="X138" s="223"/>
      <c r="Y138" s="223"/>
      <c r="Z138" s="212"/>
      <c r="AA138" s="212"/>
      <c r="AB138" s="212"/>
      <c r="AC138" s="212"/>
      <c r="AD138" s="212"/>
      <c r="AE138" s="212"/>
      <c r="AF138" s="212"/>
      <c r="AG138" s="212" t="s">
        <v>246</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5">
      <c r="A139" s="219"/>
      <c r="B139" s="220"/>
      <c r="C139" s="260" t="s">
        <v>625</v>
      </c>
      <c r="D139" s="256"/>
      <c r="E139" s="257"/>
      <c r="F139" s="223"/>
      <c r="G139" s="223"/>
      <c r="H139" s="223"/>
      <c r="I139" s="223"/>
      <c r="J139" s="223"/>
      <c r="K139" s="223"/>
      <c r="L139" s="223"/>
      <c r="M139" s="223"/>
      <c r="N139" s="222"/>
      <c r="O139" s="222"/>
      <c r="P139" s="222"/>
      <c r="Q139" s="222"/>
      <c r="R139" s="223"/>
      <c r="S139" s="223"/>
      <c r="T139" s="223"/>
      <c r="U139" s="223"/>
      <c r="V139" s="223"/>
      <c r="W139" s="223"/>
      <c r="X139" s="223"/>
      <c r="Y139" s="223"/>
      <c r="Z139" s="212"/>
      <c r="AA139" s="212"/>
      <c r="AB139" s="212"/>
      <c r="AC139" s="212"/>
      <c r="AD139" s="212"/>
      <c r="AE139" s="212"/>
      <c r="AF139" s="212"/>
      <c r="AG139" s="212" t="s">
        <v>276</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5">
      <c r="A140" s="219"/>
      <c r="B140" s="220"/>
      <c r="C140" s="260" t="s">
        <v>709</v>
      </c>
      <c r="D140" s="256"/>
      <c r="E140" s="257">
        <v>17</v>
      </c>
      <c r="F140" s="223"/>
      <c r="G140" s="223"/>
      <c r="H140" s="223"/>
      <c r="I140" s="223"/>
      <c r="J140" s="223"/>
      <c r="K140" s="223"/>
      <c r="L140" s="223"/>
      <c r="M140" s="223"/>
      <c r="N140" s="222"/>
      <c r="O140" s="222"/>
      <c r="P140" s="222"/>
      <c r="Q140" s="222"/>
      <c r="R140" s="223"/>
      <c r="S140" s="223"/>
      <c r="T140" s="223"/>
      <c r="U140" s="223"/>
      <c r="V140" s="223"/>
      <c r="W140" s="223"/>
      <c r="X140" s="223"/>
      <c r="Y140" s="223"/>
      <c r="Z140" s="212"/>
      <c r="AA140" s="212"/>
      <c r="AB140" s="212"/>
      <c r="AC140" s="212"/>
      <c r="AD140" s="212"/>
      <c r="AE140" s="212"/>
      <c r="AF140" s="212"/>
      <c r="AG140" s="212" t="s">
        <v>276</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20.399999999999999" outlineLevel="1" x14ac:dyDescent="0.25">
      <c r="A141" s="233">
        <v>36</v>
      </c>
      <c r="B141" s="234" t="s">
        <v>722</v>
      </c>
      <c r="C141" s="251" t="s">
        <v>723</v>
      </c>
      <c r="D141" s="235" t="s">
        <v>280</v>
      </c>
      <c r="E141" s="236">
        <v>17.510000000000002</v>
      </c>
      <c r="F141" s="237"/>
      <c r="G141" s="238">
        <f>ROUND(E141*F141,2)</f>
        <v>0</v>
      </c>
      <c r="H141" s="237"/>
      <c r="I141" s="238">
        <f>ROUND(E141*H141,2)</f>
        <v>0</v>
      </c>
      <c r="J141" s="237"/>
      <c r="K141" s="238">
        <f>ROUND(E141*J141,2)</f>
        <v>0</v>
      </c>
      <c r="L141" s="238">
        <v>21</v>
      </c>
      <c r="M141" s="238">
        <f>G141*(1+L141/100)</f>
        <v>0</v>
      </c>
      <c r="N141" s="236">
        <v>4.3E-3</v>
      </c>
      <c r="O141" s="236">
        <f>ROUND(E141*N141,2)</f>
        <v>0.08</v>
      </c>
      <c r="P141" s="236">
        <v>0</v>
      </c>
      <c r="Q141" s="236">
        <f>ROUND(E141*P141,2)</f>
        <v>0</v>
      </c>
      <c r="R141" s="238" t="s">
        <v>428</v>
      </c>
      <c r="S141" s="238" t="s">
        <v>272</v>
      </c>
      <c r="T141" s="239" t="s">
        <v>272</v>
      </c>
      <c r="U141" s="223">
        <v>0</v>
      </c>
      <c r="V141" s="223">
        <f>ROUND(E141*U141,2)</f>
        <v>0</v>
      </c>
      <c r="W141" s="223"/>
      <c r="X141" s="223" t="s">
        <v>423</v>
      </c>
      <c r="Y141" s="223" t="s">
        <v>241</v>
      </c>
      <c r="Z141" s="212"/>
      <c r="AA141" s="212"/>
      <c r="AB141" s="212"/>
      <c r="AC141" s="212"/>
      <c r="AD141" s="212"/>
      <c r="AE141" s="212"/>
      <c r="AF141" s="212"/>
      <c r="AG141" s="212" t="s">
        <v>424</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2" x14ac:dyDescent="0.25">
      <c r="A142" s="219"/>
      <c r="B142" s="220"/>
      <c r="C142" s="260" t="s">
        <v>724</v>
      </c>
      <c r="D142" s="256"/>
      <c r="E142" s="257">
        <v>17.510000000000002</v>
      </c>
      <c r="F142" s="223"/>
      <c r="G142" s="223"/>
      <c r="H142" s="223"/>
      <c r="I142" s="223"/>
      <c r="J142" s="223"/>
      <c r="K142" s="223"/>
      <c r="L142" s="223"/>
      <c r="M142" s="223"/>
      <c r="N142" s="222"/>
      <c r="O142" s="222"/>
      <c r="P142" s="222"/>
      <c r="Q142" s="222"/>
      <c r="R142" s="223"/>
      <c r="S142" s="223"/>
      <c r="T142" s="223"/>
      <c r="U142" s="223"/>
      <c r="V142" s="223"/>
      <c r="W142" s="223"/>
      <c r="X142" s="223"/>
      <c r="Y142" s="223"/>
      <c r="Z142" s="212"/>
      <c r="AA142" s="212"/>
      <c r="AB142" s="212"/>
      <c r="AC142" s="212"/>
      <c r="AD142" s="212"/>
      <c r="AE142" s="212"/>
      <c r="AF142" s="212"/>
      <c r="AG142" s="212" t="s">
        <v>276</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5">
      <c r="A143" s="219">
        <v>37</v>
      </c>
      <c r="B143" s="220" t="s">
        <v>725</v>
      </c>
      <c r="C143" s="265" t="s">
        <v>726</v>
      </c>
      <c r="D143" s="221" t="s">
        <v>0</v>
      </c>
      <c r="E143" s="262"/>
      <c r="F143" s="224"/>
      <c r="G143" s="223">
        <f>ROUND(E143*F143,2)</f>
        <v>0</v>
      </c>
      <c r="H143" s="224"/>
      <c r="I143" s="223">
        <f>ROUND(E143*H143,2)</f>
        <v>0</v>
      </c>
      <c r="J143" s="224"/>
      <c r="K143" s="223">
        <f>ROUND(E143*J143,2)</f>
        <v>0</v>
      </c>
      <c r="L143" s="223">
        <v>21</v>
      </c>
      <c r="M143" s="223">
        <f>G143*(1+L143/100)</f>
        <v>0</v>
      </c>
      <c r="N143" s="222">
        <v>0</v>
      </c>
      <c r="O143" s="222">
        <f>ROUND(E143*N143,2)</f>
        <v>0</v>
      </c>
      <c r="P143" s="222">
        <v>0</v>
      </c>
      <c r="Q143" s="222">
        <f>ROUND(E143*P143,2)</f>
        <v>0</v>
      </c>
      <c r="R143" s="223" t="s">
        <v>708</v>
      </c>
      <c r="S143" s="223" t="s">
        <v>272</v>
      </c>
      <c r="T143" s="223" t="s">
        <v>272</v>
      </c>
      <c r="U143" s="223">
        <v>0</v>
      </c>
      <c r="V143" s="223">
        <f>ROUND(E143*U143,2)</f>
        <v>0</v>
      </c>
      <c r="W143" s="223"/>
      <c r="X143" s="223" t="s">
        <v>179</v>
      </c>
      <c r="Y143" s="223" t="s">
        <v>241</v>
      </c>
      <c r="Z143" s="212"/>
      <c r="AA143" s="212"/>
      <c r="AB143" s="212"/>
      <c r="AC143" s="212"/>
      <c r="AD143" s="212"/>
      <c r="AE143" s="212"/>
      <c r="AF143" s="212"/>
      <c r="AG143" s="212" t="s">
        <v>574</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5">
      <c r="A144" s="219"/>
      <c r="B144" s="220"/>
      <c r="C144" s="266" t="s">
        <v>615</v>
      </c>
      <c r="D144" s="263"/>
      <c r="E144" s="263"/>
      <c r="F144" s="263"/>
      <c r="G144" s="263"/>
      <c r="H144" s="223"/>
      <c r="I144" s="223"/>
      <c r="J144" s="223"/>
      <c r="K144" s="223"/>
      <c r="L144" s="223"/>
      <c r="M144" s="223"/>
      <c r="N144" s="222"/>
      <c r="O144" s="222"/>
      <c r="P144" s="222"/>
      <c r="Q144" s="222"/>
      <c r="R144" s="223"/>
      <c r="S144" s="223"/>
      <c r="T144" s="223"/>
      <c r="U144" s="223"/>
      <c r="V144" s="223"/>
      <c r="W144" s="223"/>
      <c r="X144" s="223"/>
      <c r="Y144" s="223"/>
      <c r="Z144" s="212"/>
      <c r="AA144" s="212"/>
      <c r="AB144" s="212"/>
      <c r="AC144" s="212"/>
      <c r="AD144" s="212"/>
      <c r="AE144" s="212"/>
      <c r="AF144" s="212"/>
      <c r="AG144" s="212" t="s">
        <v>274</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x14ac:dyDescent="0.25">
      <c r="A145" s="226" t="s">
        <v>233</v>
      </c>
      <c r="B145" s="227" t="s">
        <v>194</v>
      </c>
      <c r="C145" s="249" t="s">
        <v>195</v>
      </c>
      <c r="D145" s="228"/>
      <c r="E145" s="229"/>
      <c r="F145" s="230"/>
      <c r="G145" s="230">
        <f>SUMIF(AG146:AG169,"&lt;&gt;NOR",G146:G169)</f>
        <v>0</v>
      </c>
      <c r="H145" s="230"/>
      <c r="I145" s="230">
        <f>SUM(I146:I169)</f>
        <v>0</v>
      </c>
      <c r="J145" s="230"/>
      <c r="K145" s="230">
        <f>SUM(K146:K169)</f>
        <v>0</v>
      </c>
      <c r="L145" s="230"/>
      <c r="M145" s="230">
        <f>SUM(M146:M169)</f>
        <v>0</v>
      </c>
      <c r="N145" s="229"/>
      <c r="O145" s="229">
        <f>SUM(O146:O169)</f>
        <v>2.3299999999999996</v>
      </c>
      <c r="P145" s="229"/>
      <c r="Q145" s="229">
        <f>SUM(Q146:Q169)</f>
        <v>0</v>
      </c>
      <c r="R145" s="230"/>
      <c r="S145" s="230"/>
      <c r="T145" s="231"/>
      <c r="U145" s="225"/>
      <c r="V145" s="225">
        <f>SUM(V146:V169)</f>
        <v>15.69</v>
      </c>
      <c r="W145" s="225"/>
      <c r="X145" s="225"/>
      <c r="Y145" s="225"/>
      <c r="AG145" t="s">
        <v>234</v>
      </c>
    </row>
    <row r="146" spans="1:60" outlineLevel="1" x14ac:dyDescent="0.25">
      <c r="A146" s="233">
        <v>38</v>
      </c>
      <c r="B146" s="234" t="s">
        <v>727</v>
      </c>
      <c r="C146" s="251" t="s">
        <v>728</v>
      </c>
      <c r="D146" s="235" t="s">
        <v>314</v>
      </c>
      <c r="E146" s="236">
        <v>32.5</v>
      </c>
      <c r="F146" s="237"/>
      <c r="G146" s="238">
        <f>ROUND(E146*F146,2)</f>
        <v>0</v>
      </c>
      <c r="H146" s="237"/>
      <c r="I146" s="238">
        <f>ROUND(E146*H146,2)</f>
        <v>0</v>
      </c>
      <c r="J146" s="237"/>
      <c r="K146" s="238">
        <f>ROUND(E146*J146,2)</f>
        <v>0</v>
      </c>
      <c r="L146" s="238">
        <v>21</v>
      </c>
      <c r="M146" s="238">
        <f>G146*(1+L146/100)</f>
        <v>0</v>
      </c>
      <c r="N146" s="236">
        <v>0</v>
      </c>
      <c r="O146" s="236">
        <f>ROUND(E146*N146,2)</f>
        <v>0</v>
      </c>
      <c r="P146" s="236">
        <v>0</v>
      </c>
      <c r="Q146" s="236">
        <f>ROUND(E146*P146,2)</f>
        <v>0</v>
      </c>
      <c r="R146" s="238" t="s">
        <v>354</v>
      </c>
      <c r="S146" s="238" t="s">
        <v>272</v>
      </c>
      <c r="T146" s="239" t="s">
        <v>272</v>
      </c>
      <c r="U146" s="223">
        <v>0.41</v>
      </c>
      <c r="V146" s="223">
        <f>ROUND(E146*U146,2)</f>
        <v>13.33</v>
      </c>
      <c r="W146" s="223"/>
      <c r="X146" s="223" t="s">
        <v>240</v>
      </c>
      <c r="Y146" s="223" t="s">
        <v>241</v>
      </c>
      <c r="Z146" s="212"/>
      <c r="AA146" s="212"/>
      <c r="AB146" s="212"/>
      <c r="AC146" s="212"/>
      <c r="AD146" s="212"/>
      <c r="AE146" s="212"/>
      <c r="AF146" s="212"/>
      <c r="AG146" s="212" t="s">
        <v>242</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5">
      <c r="A147" s="219"/>
      <c r="B147" s="220"/>
      <c r="C147" s="252" t="s">
        <v>729</v>
      </c>
      <c r="D147" s="248"/>
      <c r="E147" s="248"/>
      <c r="F147" s="248"/>
      <c r="G147" s="248"/>
      <c r="H147" s="223"/>
      <c r="I147" s="223"/>
      <c r="J147" s="223"/>
      <c r="K147" s="223"/>
      <c r="L147" s="223"/>
      <c r="M147" s="223"/>
      <c r="N147" s="222"/>
      <c r="O147" s="222"/>
      <c r="P147" s="222"/>
      <c r="Q147" s="222"/>
      <c r="R147" s="223"/>
      <c r="S147" s="223"/>
      <c r="T147" s="223"/>
      <c r="U147" s="223"/>
      <c r="V147" s="223"/>
      <c r="W147" s="223"/>
      <c r="X147" s="223"/>
      <c r="Y147" s="223"/>
      <c r="Z147" s="212"/>
      <c r="AA147" s="212"/>
      <c r="AB147" s="212"/>
      <c r="AC147" s="212"/>
      <c r="AD147" s="212"/>
      <c r="AE147" s="212"/>
      <c r="AF147" s="212"/>
      <c r="AG147" s="212" t="s">
        <v>246</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5">
      <c r="A148" s="219"/>
      <c r="B148" s="220"/>
      <c r="C148" s="260" t="s">
        <v>625</v>
      </c>
      <c r="D148" s="256"/>
      <c r="E148" s="257"/>
      <c r="F148" s="223"/>
      <c r="G148" s="223"/>
      <c r="H148" s="223"/>
      <c r="I148" s="223"/>
      <c r="J148" s="223"/>
      <c r="K148" s="223"/>
      <c r="L148" s="223"/>
      <c r="M148" s="223"/>
      <c r="N148" s="222"/>
      <c r="O148" s="222"/>
      <c r="P148" s="222"/>
      <c r="Q148" s="222"/>
      <c r="R148" s="223"/>
      <c r="S148" s="223"/>
      <c r="T148" s="223"/>
      <c r="U148" s="223"/>
      <c r="V148" s="223"/>
      <c r="W148" s="223"/>
      <c r="X148" s="223"/>
      <c r="Y148" s="223"/>
      <c r="Z148" s="212"/>
      <c r="AA148" s="212"/>
      <c r="AB148" s="212"/>
      <c r="AC148" s="212"/>
      <c r="AD148" s="212"/>
      <c r="AE148" s="212"/>
      <c r="AF148" s="212"/>
      <c r="AG148" s="212" t="s">
        <v>276</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5">
      <c r="A149" s="219"/>
      <c r="B149" s="220"/>
      <c r="C149" s="260" t="s">
        <v>730</v>
      </c>
      <c r="D149" s="256"/>
      <c r="E149" s="257">
        <v>12.5</v>
      </c>
      <c r="F149" s="223"/>
      <c r="G149" s="223"/>
      <c r="H149" s="223"/>
      <c r="I149" s="223"/>
      <c r="J149" s="223"/>
      <c r="K149" s="223"/>
      <c r="L149" s="223"/>
      <c r="M149" s="223"/>
      <c r="N149" s="222"/>
      <c r="O149" s="222"/>
      <c r="P149" s="222"/>
      <c r="Q149" s="222"/>
      <c r="R149" s="223"/>
      <c r="S149" s="223"/>
      <c r="T149" s="223"/>
      <c r="U149" s="223"/>
      <c r="V149" s="223"/>
      <c r="W149" s="223"/>
      <c r="X149" s="223"/>
      <c r="Y149" s="223"/>
      <c r="Z149" s="212"/>
      <c r="AA149" s="212"/>
      <c r="AB149" s="212"/>
      <c r="AC149" s="212"/>
      <c r="AD149" s="212"/>
      <c r="AE149" s="212"/>
      <c r="AF149" s="212"/>
      <c r="AG149" s="212" t="s">
        <v>276</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5">
      <c r="A150" s="219"/>
      <c r="B150" s="220"/>
      <c r="C150" s="260" t="s">
        <v>627</v>
      </c>
      <c r="D150" s="256"/>
      <c r="E150" s="257"/>
      <c r="F150" s="223"/>
      <c r="G150" s="223"/>
      <c r="H150" s="223"/>
      <c r="I150" s="223"/>
      <c r="J150" s="223"/>
      <c r="K150" s="223"/>
      <c r="L150" s="223"/>
      <c r="M150" s="223"/>
      <c r="N150" s="222"/>
      <c r="O150" s="222"/>
      <c r="P150" s="222"/>
      <c r="Q150" s="222"/>
      <c r="R150" s="223"/>
      <c r="S150" s="223"/>
      <c r="T150" s="223"/>
      <c r="U150" s="223"/>
      <c r="V150" s="223"/>
      <c r="W150" s="223"/>
      <c r="X150" s="223"/>
      <c r="Y150" s="223"/>
      <c r="Z150" s="212"/>
      <c r="AA150" s="212"/>
      <c r="AB150" s="212"/>
      <c r="AC150" s="212"/>
      <c r="AD150" s="212"/>
      <c r="AE150" s="212"/>
      <c r="AF150" s="212"/>
      <c r="AG150" s="212" t="s">
        <v>276</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5">
      <c r="A151" s="219"/>
      <c r="B151" s="220"/>
      <c r="C151" s="260" t="s">
        <v>731</v>
      </c>
      <c r="D151" s="256"/>
      <c r="E151" s="257">
        <v>7.5</v>
      </c>
      <c r="F151" s="223"/>
      <c r="G151" s="223"/>
      <c r="H151" s="223"/>
      <c r="I151" s="223"/>
      <c r="J151" s="223"/>
      <c r="K151" s="223"/>
      <c r="L151" s="223"/>
      <c r="M151" s="223"/>
      <c r="N151" s="222"/>
      <c r="O151" s="222"/>
      <c r="P151" s="222"/>
      <c r="Q151" s="222"/>
      <c r="R151" s="223"/>
      <c r="S151" s="223"/>
      <c r="T151" s="223"/>
      <c r="U151" s="223"/>
      <c r="V151" s="223"/>
      <c r="W151" s="223"/>
      <c r="X151" s="223"/>
      <c r="Y151" s="223"/>
      <c r="Z151" s="212"/>
      <c r="AA151" s="212"/>
      <c r="AB151" s="212"/>
      <c r="AC151" s="212"/>
      <c r="AD151" s="212"/>
      <c r="AE151" s="212"/>
      <c r="AF151" s="212"/>
      <c r="AG151" s="212" t="s">
        <v>276</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5">
      <c r="A152" s="219"/>
      <c r="B152" s="220"/>
      <c r="C152" s="260" t="s">
        <v>619</v>
      </c>
      <c r="D152" s="256"/>
      <c r="E152" s="257"/>
      <c r="F152" s="223"/>
      <c r="G152" s="223"/>
      <c r="H152" s="223"/>
      <c r="I152" s="223"/>
      <c r="J152" s="223"/>
      <c r="K152" s="223"/>
      <c r="L152" s="223"/>
      <c r="M152" s="223"/>
      <c r="N152" s="222"/>
      <c r="O152" s="222"/>
      <c r="P152" s="222"/>
      <c r="Q152" s="222"/>
      <c r="R152" s="223"/>
      <c r="S152" s="223"/>
      <c r="T152" s="223"/>
      <c r="U152" s="223"/>
      <c r="V152" s="223"/>
      <c r="W152" s="223"/>
      <c r="X152" s="223"/>
      <c r="Y152" s="223"/>
      <c r="Z152" s="212"/>
      <c r="AA152" s="212"/>
      <c r="AB152" s="212"/>
      <c r="AC152" s="212"/>
      <c r="AD152" s="212"/>
      <c r="AE152" s="212"/>
      <c r="AF152" s="212"/>
      <c r="AG152" s="212" t="s">
        <v>276</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5">
      <c r="A153" s="219"/>
      <c r="B153" s="220"/>
      <c r="C153" s="260" t="s">
        <v>730</v>
      </c>
      <c r="D153" s="256"/>
      <c r="E153" s="257">
        <v>12.5</v>
      </c>
      <c r="F153" s="223"/>
      <c r="G153" s="223"/>
      <c r="H153" s="223"/>
      <c r="I153" s="223"/>
      <c r="J153" s="223"/>
      <c r="K153" s="223"/>
      <c r="L153" s="223"/>
      <c r="M153" s="223"/>
      <c r="N153" s="222"/>
      <c r="O153" s="222"/>
      <c r="P153" s="222"/>
      <c r="Q153" s="222"/>
      <c r="R153" s="223"/>
      <c r="S153" s="223"/>
      <c r="T153" s="223"/>
      <c r="U153" s="223"/>
      <c r="V153" s="223"/>
      <c r="W153" s="223"/>
      <c r="X153" s="223"/>
      <c r="Y153" s="223"/>
      <c r="Z153" s="212"/>
      <c r="AA153" s="212"/>
      <c r="AB153" s="212"/>
      <c r="AC153" s="212"/>
      <c r="AD153" s="212"/>
      <c r="AE153" s="212"/>
      <c r="AF153" s="212"/>
      <c r="AG153" s="212" t="s">
        <v>276</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20.399999999999999" outlineLevel="1" x14ac:dyDescent="0.25">
      <c r="A154" s="233">
        <v>39</v>
      </c>
      <c r="B154" s="234" t="s">
        <v>732</v>
      </c>
      <c r="C154" s="251" t="s">
        <v>733</v>
      </c>
      <c r="D154" s="235" t="s">
        <v>324</v>
      </c>
      <c r="E154" s="236">
        <v>1</v>
      </c>
      <c r="F154" s="237"/>
      <c r="G154" s="238">
        <f>ROUND(E154*F154,2)</f>
        <v>0</v>
      </c>
      <c r="H154" s="237"/>
      <c r="I154" s="238">
        <f>ROUND(E154*H154,2)</f>
        <v>0</v>
      </c>
      <c r="J154" s="237"/>
      <c r="K154" s="238">
        <f>ROUND(E154*J154,2)</f>
        <v>0</v>
      </c>
      <c r="L154" s="238">
        <v>21</v>
      </c>
      <c r="M154" s="238">
        <f>G154*(1+L154/100)</f>
        <v>0</v>
      </c>
      <c r="N154" s="236">
        <v>0</v>
      </c>
      <c r="O154" s="236">
        <f>ROUND(E154*N154,2)</f>
        <v>0</v>
      </c>
      <c r="P154" s="236">
        <v>0</v>
      </c>
      <c r="Q154" s="236">
        <f>ROUND(E154*P154,2)</f>
        <v>0</v>
      </c>
      <c r="R154" s="238" t="s">
        <v>354</v>
      </c>
      <c r="S154" s="238" t="s">
        <v>272</v>
      </c>
      <c r="T154" s="239" t="s">
        <v>272</v>
      </c>
      <c r="U154" s="223">
        <v>2.36</v>
      </c>
      <c r="V154" s="223">
        <f>ROUND(E154*U154,2)</f>
        <v>2.36</v>
      </c>
      <c r="W154" s="223"/>
      <c r="X154" s="223" t="s">
        <v>240</v>
      </c>
      <c r="Y154" s="223" t="s">
        <v>241</v>
      </c>
      <c r="Z154" s="212"/>
      <c r="AA154" s="212"/>
      <c r="AB154" s="212"/>
      <c r="AC154" s="212"/>
      <c r="AD154" s="212"/>
      <c r="AE154" s="212"/>
      <c r="AF154" s="212"/>
      <c r="AG154" s="212" t="s">
        <v>242</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5">
      <c r="A155" s="219"/>
      <c r="B155" s="220"/>
      <c r="C155" s="260" t="s">
        <v>627</v>
      </c>
      <c r="D155" s="256"/>
      <c r="E155" s="257"/>
      <c r="F155" s="223"/>
      <c r="G155" s="223"/>
      <c r="H155" s="223"/>
      <c r="I155" s="223"/>
      <c r="J155" s="223"/>
      <c r="K155" s="223"/>
      <c r="L155" s="223"/>
      <c r="M155" s="223"/>
      <c r="N155" s="222"/>
      <c r="O155" s="222"/>
      <c r="P155" s="222"/>
      <c r="Q155" s="222"/>
      <c r="R155" s="223"/>
      <c r="S155" s="223"/>
      <c r="T155" s="223"/>
      <c r="U155" s="223"/>
      <c r="V155" s="223"/>
      <c r="W155" s="223"/>
      <c r="X155" s="223"/>
      <c r="Y155" s="223"/>
      <c r="Z155" s="212"/>
      <c r="AA155" s="212"/>
      <c r="AB155" s="212"/>
      <c r="AC155" s="212"/>
      <c r="AD155" s="212"/>
      <c r="AE155" s="212"/>
      <c r="AF155" s="212"/>
      <c r="AG155" s="212" t="s">
        <v>276</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5">
      <c r="A156" s="219"/>
      <c r="B156" s="220"/>
      <c r="C156" s="260" t="s">
        <v>734</v>
      </c>
      <c r="D156" s="256"/>
      <c r="E156" s="257">
        <v>1</v>
      </c>
      <c r="F156" s="223"/>
      <c r="G156" s="223"/>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276</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5">
      <c r="A157" s="233">
        <v>40</v>
      </c>
      <c r="B157" s="234" t="s">
        <v>735</v>
      </c>
      <c r="C157" s="251" t="s">
        <v>736</v>
      </c>
      <c r="D157" s="235" t="s">
        <v>737</v>
      </c>
      <c r="E157" s="236">
        <v>2100</v>
      </c>
      <c r="F157" s="237"/>
      <c r="G157" s="238">
        <f>ROUND(E157*F157,2)</f>
        <v>0</v>
      </c>
      <c r="H157" s="237"/>
      <c r="I157" s="238">
        <f>ROUND(E157*H157,2)</f>
        <v>0</v>
      </c>
      <c r="J157" s="237"/>
      <c r="K157" s="238">
        <f>ROUND(E157*J157,2)</f>
        <v>0</v>
      </c>
      <c r="L157" s="238">
        <v>21</v>
      </c>
      <c r="M157" s="238">
        <f>G157*(1+L157/100)</f>
        <v>0</v>
      </c>
      <c r="N157" s="236">
        <v>1.0499999999999999E-3</v>
      </c>
      <c r="O157" s="236">
        <f>ROUND(E157*N157,2)</f>
        <v>2.21</v>
      </c>
      <c r="P157" s="236">
        <v>0</v>
      </c>
      <c r="Q157" s="236">
        <f>ROUND(E157*P157,2)</f>
        <v>0</v>
      </c>
      <c r="R157" s="238" t="s">
        <v>738</v>
      </c>
      <c r="S157" s="238" t="s">
        <v>272</v>
      </c>
      <c r="T157" s="239" t="s">
        <v>239</v>
      </c>
      <c r="U157" s="223">
        <v>0</v>
      </c>
      <c r="V157" s="223">
        <f>ROUND(E157*U157,2)</f>
        <v>0</v>
      </c>
      <c r="W157" s="223"/>
      <c r="X157" s="223" t="s">
        <v>289</v>
      </c>
      <c r="Y157" s="223" t="s">
        <v>241</v>
      </c>
      <c r="Z157" s="212"/>
      <c r="AA157" s="212"/>
      <c r="AB157" s="212"/>
      <c r="AC157" s="212"/>
      <c r="AD157" s="212"/>
      <c r="AE157" s="212"/>
      <c r="AF157" s="212"/>
      <c r="AG157" s="212" t="s">
        <v>290</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2" x14ac:dyDescent="0.25">
      <c r="A158" s="219"/>
      <c r="B158" s="220"/>
      <c r="C158" s="260" t="s">
        <v>625</v>
      </c>
      <c r="D158" s="256"/>
      <c r="E158" s="257"/>
      <c r="F158" s="223"/>
      <c r="G158" s="223"/>
      <c r="H158" s="223"/>
      <c r="I158" s="223"/>
      <c r="J158" s="223"/>
      <c r="K158" s="223"/>
      <c r="L158" s="223"/>
      <c r="M158" s="223"/>
      <c r="N158" s="222"/>
      <c r="O158" s="222"/>
      <c r="P158" s="222"/>
      <c r="Q158" s="222"/>
      <c r="R158" s="223"/>
      <c r="S158" s="223"/>
      <c r="T158" s="223"/>
      <c r="U158" s="223"/>
      <c r="V158" s="223"/>
      <c r="W158" s="223"/>
      <c r="X158" s="223"/>
      <c r="Y158" s="223"/>
      <c r="Z158" s="212"/>
      <c r="AA158" s="212"/>
      <c r="AB158" s="212"/>
      <c r="AC158" s="212"/>
      <c r="AD158" s="212"/>
      <c r="AE158" s="212"/>
      <c r="AF158" s="212"/>
      <c r="AG158" s="212" t="s">
        <v>276</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5">
      <c r="A159" s="219"/>
      <c r="B159" s="220"/>
      <c r="C159" s="260" t="s">
        <v>739</v>
      </c>
      <c r="D159" s="256"/>
      <c r="E159" s="257">
        <v>1450</v>
      </c>
      <c r="F159" s="223"/>
      <c r="G159" s="223"/>
      <c r="H159" s="223"/>
      <c r="I159" s="223"/>
      <c r="J159" s="223"/>
      <c r="K159" s="223"/>
      <c r="L159" s="223"/>
      <c r="M159" s="223"/>
      <c r="N159" s="222"/>
      <c r="O159" s="222"/>
      <c r="P159" s="222"/>
      <c r="Q159" s="222"/>
      <c r="R159" s="223"/>
      <c r="S159" s="223"/>
      <c r="T159" s="223"/>
      <c r="U159" s="223"/>
      <c r="V159" s="223"/>
      <c r="W159" s="223"/>
      <c r="X159" s="223"/>
      <c r="Y159" s="223"/>
      <c r="Z159" s="212"/>
      <c r="AA159" s="212"/>
      <c r="AB159" s="212"/>
      <c r="AC159" s="212"/>
      <c r="AD159" s="212"/>
      <c r="AE159" s="212"/>
      <c r="AF159" s="212"/>
      <c r="AG159" s="212" t="s">
        <v>276</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5">
      <c r="A160" s="219"/>
      <c r="B160" s="220"/>
      <c r="C160" s="260" t="s">
        <v>627</v>
      </c>
      <c r="D160" s="256"/>
      <c r="E160" s="257"/>
      <c r="F160" s="223"/>
      <c r="G160" s="223"/>
      <c r="H160" s="223"/>
      <c r="I160" s="223"/>
      <c r="J160" s="223"/>
      <c r="K160" s="223"/>
      <c r="L160" s="223"/>
      <c r="M160" s="223"/>
      <c r="N160" s="222"/>
      <c r="O160" s="222"/>
      <c r="P160" s="222"/>
      <c r="Q160" s="222"/>
      <c r="R160" s="223"/>
      <c r="S160" s="223"/>
      <c r="T160" s="223"/>
      <c r="U160" s="223"/>
      <c r="V160" s="223"/>
      <c r="W160" s="223"/>
      <c r="X160" s="223"/>
      <c r="Y160" s="223"/>
      <c r="Z160" s="212"/>
      <c r="AA160" s="212"/>
      <c r="AB160" s="212"/>
      <c r="AC160" s="212"/>
      <c r="AD160" s="212"/>
      <c r="AE160" s="212"/>
      <c r="AF160" s="212"/>
      <c r="AG160" s="212" t="s">
        <v>276</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5">
      <c r="A161" s="219"/>
      <c r="B161" s="220"/>
      <c r="C161" s="260" t="s">
        <v>740</v>
      </c>
      <c r="D161" s="256"/>
      <c r="E161" s="257">
        <v>650</v>
      </c>
      <c r="F161" s="223"/>
      <c r="G161" s="223"/>
      <c r="H161" s="223"/>
      <c r="I161" s="223"/>
      <c r="J161" s="223"/>
      <c r="K161" s="223"/>
      <c r="L161" s="223"/>
      <c r="M161" s="223"/>
      <c r="N161" s="222"/>
      <c r="O161" s="222"/>
      <c r="P161" s="222"/>
      <c r="Q161" s="222"/>
      <c r="R161" s="223"/>
      <c r="S161" s="223"/>
      <c r="T161" s="223"/>
      <c r="U161" s="223"/>
      <c r="V161" s="223"/>
      <c r="W161" s="223"/>
      <c r="X161" s="223"/>
      <c r="Y161" s="223"/>
      <c r="Z161" s="212"/>
      <c r="AA161" s="212"/>
      <c r="AB161" s="212"/>
      <c r="AC161" s="212"/>
      <c r="AD161" s="212"/>
      <c r="AE161" s="212"/>
      <c r="AF161" s="212"/>
      <c r="AG161" s="212" t="s">
        <v>276</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ht="20.399999999999999" outlineLevel="1" x14ac:dyDescent="0.25">
      <c r="A162" s="240">
        <v>41</v>
      </c>
      <c r="B162" s="241" t="s">
        <v>741</v>
      </c>
      <c r="C162" s="250" t="s">
        <v>742</v>
      </c>
      <c r="D162" s="242" t="s">
        <v>324</v>
      </c>
      <c r="E162" s="243">
        <v>5.05</v>
      </c>
      <c r="F162" s="244"/>
      <c r="G162" s="245">
        <f>ROUND(E162*F162,2)</f>
        <v>0</v>
      </c>
      <c r="H162" s="244"/>
      <c r="I162" s="245">
        <f>ROUND(E162*H162,2)</f>
        <v>0</v>
      </c>
      <c r="J162" s="244"/>
      <c r="K162" s="245">
        <f>ROUND(E162*J162,2)</f>
        <v>0</v>
      </c>
      <c r="L162" s="245">
        <v>21</v>
      </c>
      <c r="M162" s="245">
        <f>G162*(1+L162/100)</f>
        <v>0</v>
      </c>
      <c r="N162" s="243">
        <v>5.0000000000000001E-3</v>
      </c>
      <c r="O162" s="243">
        <f>ROUND(E162*N162,2)</f>
        <v>0.03</v>
      </c>
      <c r="P162" s="243">
        <v>0</v>
      </c>
      <c r="Q162" s="243">
        <f>ROUND(E162*P162,2)</f>
        <v>0</v>
      </c>
      <c r="R162" s="245" t="s">
        <v>428</v>
      </c>
      <c r="S162" s="245" t="s">
        <v>272</v>
      </c>
      <c r="T162" s="246" t="s">
        <v>272</v>
      </c>
      <c r="U162" s="223">
        <v>0</v>
      </c>
      <c r="V162" s="223">
        <f>ROUND(E162*U162,2)</f>
        <v>0</v>
      </c>
      <c r="W162" s="223"/>
      <c r="X162" s="223" t="s">
        <v>423</v>
      </c>
      <c r="Y162" s="223" t="s">
        <v>241</v>
      </c>
      <c r="Z162" s="212"/>
      <c r="AA162" s="212"/>
      <c r="AB162" s="212"/>
      <c r="AC162" s="212"/>
      <c r="AD162" s="212"/>
      <c r="AE162" s="212"/>
      <c r="AF162" s="212"/>
      <c r="AG162" s="212" t="s">
        <v>424</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ht="20.399999999999999" outlineLevel="1" x14ac:dyDescent="0.25">
      <c r="A163" s="233">
        <v>42</v>
      </c>
      <c r="B163" s="234" t="s">
        <v>743</v>
      </c>
      <c r="C163" s="251" t="s">
        <v>744</v>
      </c>
      <c r="D163" s="235" t="s">
        <v>324</v>
      </c>
      <c r="E163" s="236">
        <v>13.13</v>
      </c>
      <c r="F163" s="237"/>
      <c r="G163" s="238">
        <f>ROUND(E163*F163,2)</f>
        <v>0</v>
      </c>
      <c r="H163" s="237"/>
      <c r="I163" s="238">
        <f>ROUND(E163*H163,2)</f>
        <v>0</v>
      </c>
      <c r="J163" s="237"/>
      <c r="K163" s="238">
        <f>ROUND(E163*J163,2)</f>
        <v>0</v>
      </c>
      <c r="L163" s="238">
        <v>21</v>
      </c>
      <c r="M163" s="238">
        <f>G163*(1+L163/100)</f>
        <v>0</v>
      </c>
      <c r="N163" s="236">
        <v>7.1000000000000004E-3</v>
      </c>
      <c r="O163" s="236">
        <f>ROUND(E163*N163,2)</f>
        <v>0.09</v>
      </c>
      <c r="P163" s="236">
        <v>0</v>
      </c>
      <c r="Q163" s="236">
        <f>ROUND(E163*P163,2)</f>
        <v>0</v>
      </c>
      <c r="R163" s="238" t="s">
        <v>428</v>
      </c>
      <c r="S163" s="238" t="s">
        <v>272</v>
      </c>
      <c r="T163" s="239" t="s">
        <v>272</v>
      </c>
      <c r="U163" s="223">
        <v>0</v>
      </c>
      <c r="V163" s="223">
        <f>ROUND(E163*U163,2)</f>
        <v>0</v>
      </c>
      <c r="W163" s="223"/>
      <c r="X163" s="223" t="s">
        <v>423</v>
      </c>
      <c r="Y163" s="223" t="s">
        <v>241</v>
      </c>
      <c r="Z163" s="212"/>
      <c r="AA163" s="212"/>
      <c r="AB163" s="212"/>
      <c r="AC163" s="212"/>
      <c r="AD163" s="212"/>
      <c r="AE163" s="212"/>
      <c r="AF163" s="212"/>
      <c r="AG163" s="212" t="s">
        <v>424</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2" x14ac:dyDescent="0.25">
      <c r="A164" s="219"/>
      <c r="B164" s="220"/>
      <c r="C164" s="260" t="s">
        <v>745</v>
      </c>
      <c r="D164" s="256"/>
      <c r="E164" s="257">
        <v>5.05</v>
      </c>
      <c r="F164" s="223"/>
      <c r="G164" s="223"/>
      <c r="H164" s="223"/>
      <c r="I164" s="223"/>
      <c r="J164" s="223"/>
      <c r="K164" s="223"/>
      <c r="L164" s="223"/>
      <c r="M164" s="223"/>
      <c r="N164" s="222"/>
      <c r="O164" s="222"/>
      <c r="P164" s="222"/>
      <c r="Q164" s="222"/>
      <c r="R164" s="223"/>
      <c r="S164" s="223"/>
      <c r="T164" s="223"/>
      <c r="U164" s="223"/>
      <c r="V164" s="223"/>
      <c r="W164" s="223"/>
      <c r="X164" s="223"/>
      <c r="Y164" s="223"/>
      <c r="Z164" s="212"/>
      <c r="AA164" s="212"/>
      <c r="AB164" s="212"/>
      <c r="AC164" s="212"/>
      <c r="AD164" s="212"/>
      <c r="AE164" s="212"/>
      <c r="AF164" s="212"/>
      <c r="AG164" s="212" t="s">
        <v>276</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5">
      <c r="A165" s="219"/>
      <c r="B165" s="220"/>
      <c r="C165" s="260" t="s">
        <v>746</v>
      </c>
      <c r="D165" s="256"/>
      <c r="E165" s="257">
        <v>3.03</v>
      </c>
      <c r="F165" s="223"/>
      <c r="G165" s="223"/>
      <c r="H165" s="223"/>
      <c r="I165" s="223"/>
      <c r="J165" s="223"/>
      <c r="K165" s="223"/>
      <c r="L165" s="223"/>
      <c r="M165" s="223"/>
      <c r="N165" s="222"/>
      <c r="O165" s="222"/>
      <c r="P165" s="222"/>
      <c r="Q165" s="222"/>
      <c r="R165" s="223"/>
      <c r="S165" s="223"/>
      <c r="T165" s="223"/>
      <c r="U165" s="223"/>
      <c r="V165" s="223"/>
      <c r="W165" s="223"/>
      <c r="X165" s="223"/>
      <c r="Y165" s="223"/>
      <c r="Z165" s="212"/>
      <c r="AA165" s="212"/>
      <c r="AB165" s="212"/>
      <c r="AC165" s="212"/>
      <c r="AD165" s="212"/>
      <c r="AE165" s="212"/>
      <c r="AF165" s="212"/>
      <c r="AG165" s="212" t="s">
        <v>276</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5">
      <c r="A166" s="219"/>
      <c r="B166" s="220"/>
      <c r="C166" s="260" t="s">
        <v>745</v>
      </c>
      <c r="D166" s="256"/>
      <c r="E166" s="257">
        <v>5.05</v>
      </c>
      <c r="F166" s="223"/>
      <c r="G166" s="223"/>
      <c r="H166" s="223"/>
      <c r="I166" s="223"/>
      <c r="J166" s="223"/>
      <c r="K166" s="223"/>
      <c r="L166" s="223"/>
      <c r="M166" s="223"/>
      <c r="N166" s="222"/>
      <c r="O166" s="222"/>
      <c r="P166" s="222"/>
      <c r="Q166" s="222"/>
      <c r="R166" s="223"/>
      <c r="S166" s="223"/>
      <c r="T166" s="223"/>
      <c r="U166" s="223"/>
      <c r="V166" s="223"/>
      <c r="W166" s="223"/>
      <c r="X166" s="223"/>
      <c r="Y166" s="223"/>
      <c r="Z166" s="212"/>
      <c r="AA166" s="212"/>
      <c r="AB166" s="212"/>
      <c r="AC166" s="212"/>
      <c r="AD166" s="212"/>
      <c r="AE166" s="212"/>
      <c r="AF166" s="212"/>
      <c r="AG166" s="212" t="s">
        <v>276</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ht="20.399999999999999" outlineLevel="1" x14ac:dyDescent="0.25">
      <c r="A167" s="233">
        <v>43</v>
      </c>
      <c r="B167" s="234" t="s">
        <v>609</v>
      </c>
      <c r="C167" s="251" t="s">
        <v>747</v>
      </c>
      <c r="D167" s="235" t="s">
        <v>324</v>
      </c>
      <c r="E167" s="236">
        <v>1</v>
      </c>
      <c r="F167" s="237"/>
      <c r="G167" s="238">
        <f>ROUND(E167*F167,2)</f>
        <v>0</v>
      </c>
      <c r="H167" s="237"/>
      <c r="I167" s="238">
        <f>ROUND(E167*H167,2)</f>
        <v>0</v>
      </c>
      <c r="J167" s="237"/>
      <c r="K167" s="238">
        <f>ROUND(E167*J167,2)</f>
        <v>0</v>
      </c>
      <c r="L167" s="238">
        <v>21</v>
      </c>
      <c r="M167" s="238">
        <f>G167*(1+L167/100)</f>
        <v>0</v>
      </c>
      <c r="N167" s="236">
        <v>0</v>
      </c>
      <c r="O167" s="236">
        <f>ROUND(E167*N167,2)</f>
        <v>0</v>
      </c>
      <c r="P167" s="236">
        <v>0</v>
      </c>
      <c r="Q167" s="236">
        <f>ROUND(E167*P167,2)</f>
        <v>0</v>
      </c>
      <c r="R167" s="238"/>
      <c r="S167" s="238" t="s">
        <v>238</v>
      </c>
      <c r="T167" s="239" t="s">
        <v>239</v>
      </c>
      <c r="U167" s="223">
        <v>0</v>
      </c>
      <c r="V167" s="223">
        <f>ROUND(E167*U167,2)</f>
        <v>0</v>
      </c>
      <c r="W167" s="223"/>
      <c r="X167" s="223" t="s">
        <v>423</v>
      </c>
      <c r="Y167" s="223" t="s">
        <v>241</v>
      </c>
      <c r="Z167" s="212"/>
      <c r="AA167" s="212"/>
      <c r="AB167" s="212"/>
      <c r="AC167" s="212"/>
      <c r="AD167" s="212"/>
      <c r="AE167" s="212"/>
      <c r="AF167" s="212"/>
      <c r="AG167" s="212" t="s">
        <v>424</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5">
      <c r="A168" s="219">
        <v>44</v>
      </c>
      <c r="B168" s="220" t="s">
        <v>613</v>
      </c>
      <c r="C168" s="265" t="s">
        <v>614</v>
      </c>
      <c r="D168" s="221" t="s">
        <v>0</v>
      </c>
      <c r="E168" s="262"/>
      <c r="F168" s="224"/>
      <c r="G168" s="223">
        <f>ROUND(E168*F168,2)</f>
        <v>0</v>
      </c>
      <c r="H168" s="224"/>
      <c r="I168" s="223">
        <f>ROUND(E168*H168,2)</f>
        <v>0</v>
      </c>
      <c r="J168" s="224"/>
      <c r="K168" s="223">
        <f>ROUND(E168*J168,2)</f>
        <v>0</v>
      </c>
      <c r="L168" s="223">
        <v>21</v>
      </c>
      <c r="M168" s="223">
        <f>G168*(1+L168/100)</f>
        <v>0</v>
      </c>
      <c r="N168" s="222">
        <v>0</v>
      </c>
      <c r="O168" s="222">
        <f>ROUND(E168*N168,2)</f>
        <v>0</v>
      </c>
      <c r="P168" s="222">
        <v>0</v>
      </c>
      <c r="Q168" s="222">
        <f>ROUND(E168*P168,2)</f>
        <v>0</v>
      </c>
      <c r="R168" s="223" t="s">
        <v>354</v>
      </c>
      <c r="S168" s="223" t="s">
        <v>272</v>
      </c>
      <c r="T168" s="223" t="s">
        <v>272</v>
      </c>
      <c r="U168" s="223">
        <v>0</v>
      </c>
      <c r="V168" s="223">
        <f>ROUND(E168*U168,2)</f>
        <v>0</v>
      </c>
      <c r="W168" s="223"/>
      <c r="X168" s="223" t="s">
        <v>179</v>
      </c>
      <c r="Y168" s="223" t="s">
        <v>241</v>
      </c>
      <c r="Z168" s="212"/>
      <c r="AA168" s="212"/>
      <c r="AB168" s="212"/>
      <c r="AC168" s="212"/>
      <c r="AD168" s="212"/>
      <c r="AE168" s="212"/>
      <c r="AF168" s="212"/>
      <c r="AG168" s="212" t="s">
        <v>574</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5">
      <c r="A169" s="219"/>
      <c r="B169" s="220"/>
      <c r="C169" s="266" t="s">
        <v>615</v>
      </c>
      <c r="D169" s="263"/>
      <c r="E169" s="263"/>
      <c r="F169" s="263"/>
      <c r="G169" s="263"/>
      <c r="H169" s="223"/>
      <c r="I169" s="223"/>
      <c r="J169" s="223"/>
      <c r="K169" s="223"/>
      <c r="L169" s="223"/>
      <c r="M169" s="223"/>
      <c r="N169" s="222"/>
      <c r="O169" s="222"/>
      <c r="P169" s="222"/>
      <c r="Q169" s="222"/>
      <c r="R169" s="223"/>
      <c r="S169" s="223"/>
      <c r="T169" s="223"/>
      <c r="U169" s="223"/>
      <c r="V169" s="223"/>
      <c r="W169" s="223"/>
      <c r="X169" s="223"/>
      <c r="Y169" s="223"/>
      <c r="Z169" s="212"/>
      <c r="AA169" s="212"/>
      <c r="AB169" s="212"/>
      <c r="AC169" s="212"/>
      <c r="AD169" s="212"/>
      <c r="AE169" s="212"/>
      <c r="AF169" s="212"/>
      <c r="AG169" s="212" t="s">
        <v>274</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x14ac:dyDescent="0.25">
      <c r="A170" s="3"/>
      <c r="B170" s="4"/>
      <c r="C170" s="253"/>
      <c r="D170" s="6"/>
      <c r="E170" s="3"/>
      <c r="F170" s="3"/>
      <c r="G170" s="3"/>
      <c r="H170" s="3"/>
      <c r="I170" s="3"/>
      <c r="J170" s="3"/>
      <c r="K170" s="3"/>
      <c r="L170" s="3"/>
      <c r="M170" s="3"/>
      <c r="N170" s="3"/>
      <c r="O170" s="3"/>
      <c r="P170" s="3"/>
      <c r="Q170" s="3"/>
      <c r="R170" s="3"/>
      <c r="S170" s="3"/>
      <c r="T170" s="3"/>
      <c r="U170" s="3"/>
      <c r="V170" s="3"/>
      <c r="W170" s="3"/>
      <c r="X170" s="3"/>
      <c r="Y170" s="3"/>
      <c r="AE170">
        <v>12</v>
      </c>
      <c r="AF170">
        <v>21</v>
      </c>
      <c r="AG170" t="s">
        <v>219</v>
      </c>
    </row>
    <row r="171" spans="1:60" x14ac:dyDescent="0.25">
      <c r="A171" s="215"/>
      <c r="B171" s="216" t="s">
        <v>29</v>
      </c>
      <c r="C171" s="254"/>
      <c r="D171" s="217"/>
      <c r="E171" s="218"/>
      <c r="F171" s="218"/>
      <c r="G171" s="232">
        <f>G8+G26+G36+G42+G47+G57+G59+G65+G80+G101+G109+G120+G145</f>
        <v>0</v>
      </c>
      <c r="H171" s="3"/>
      <c r="I171" s="3"/>
      <c r="J171" s="3"/>
      <c r="K171" s="3"/>
      <c r="L171" s="3"/>
      <c r="M171" s="3"/>
      <c r="N171" s="3"/>
      <c r="O171" s="3"/>
      <c r="P171" s="3"/>
      <c r="Q171" s="3"/>
      <c r="R171" s="3"/>
      <c r="S171" s="3"/>
      <c r="T171" s="3"/>
      <c r="U171" s="3"/>
      <c r="V171" s="3"/>
      <c r="W171" s="3"/>
      <c r="X171" s="3"/>
      <c r="Y171" s="3"/>
      <c r="AE171">
        <f>SUMIF(L7:L169,AE170,G7:G169)</f>
        <v>0</v>
      </c>
      <c r="AF171">
        <f>SUMIF(L7:L169,AF170,G7:G169)</f>
        <v>0</v>
      </c>
      <c r="AG171" t="s">
        <v>265</v>
      </c>
    </row>
    <row r="172" spans="1:60" x14ac:dyDescent="0.25">
      <c r="C172" s="255"/>
      <c r="D172" s="10"/>
      <c r="AG172" t="s">
        <v>266</v>
      </c>
    </row>
    <row r="173" spans="1:60" x14ac:dyDescent="0.25">
      <c r="D173" s="10"/>
    </row>
    <row r="174" spans="1:60" x14ac:dyDescent="0.25">
      <c r="D174" s="10"/>
    </row>
    <row r="175" spans="1:60" x14ac:dyDescent="0.25">
      <c r="D175" s="10"/>
    </row>
    <row r="176" spans="1:60"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PIp+z630bDpFXqdDyWe0ZM6KMV5rnWAaTR68hq0se6RfjO4MzpBLSZhx37s/Y40p0ywFCIjVXYpVHz3zt6y/PA==" saltValue="N/fncT9xr3ncYXfxRcmJFg==" spinCount="100000" sheet="1" formatRows="0"/>
  <mergeCells count="22">
    <mergeCell ref="C138:G138"/>
    <mergeCell ref="C144:G144"/>
    <mergeCell ref="C147:G147"/>
    <mergeCell ref="C169:G169"/>
    <mergeCell ref="C67:G67"/>
    <mergeCell ref="C79:G79"/>
    <mergeCell ref="C100:G100"/>
    <mergeCell ref="C108:G108"/>
    <mergeCell ref="C119:G119"/>
    <mergeCell ref="C137:G137"/>
    <mergeCell ref="C16:G16"/>
    <mergeCell ref="C28:G28"/>
    <mergeCell ref="C38:G38"/>
    <mergeCell ref="C44:G44"/>
    <mergeCell ref="C49:G49"/>
    <mergeCell ref="C61:G61"/>
    <mergeCell ref="A1:G1"/>
    <mergeCell ref="C2:G2"/>
    <mergeCell ref="C3:G3"/>
    <mergeCell ref="C4:G4"/>
    <mergeCell ref="C10:G10"/>
    <mergeCell ref="C14:G14"/>
  </mergeCells>
  <pageMargins left="0.59055118110236204" right="0.196850393700787" top="0.78740157499999996" bottom="0.78740157499999996" header="0.3" footer="0.3"/>
  <pageSetup scale="95"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3090A-961F-4948-9E3E-EA797841A973}">
  <sheetPr>
    <outlinePr summaryBelow="0"/>
  </sheetPr>
  <dimension ref="A1:BH5000"/>
  <sheetViews>
    <sheetView workbookViewId="0">
      <pane ySplit="7" topLeftCell="A8" activePane="bottomLeft" state="frozen"/>
      <selection sqref="A1:G1"/>
      <selection pane="bottomLeft" sqref="A1:G1"/>
    </sheetView>
  </sheetViews>
  <sheetFormatPr defaultRowHeight="13.2" outlineLevelRow="3" x14ac:dyDescent="0.25"/>
  <cols>
    <col min="1" max="1" width="3.44140625" customWidth="1"/>
    <col min="2" max="2" width="12.6640625" style="176" customWidth="1"/>
    <col min="3" max="3" width="63.33203125" style="17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7" t="s">
        <v>267</v>
      </c>
      <c r="B1" s="197"/>
      <c r="C1" s="197"/>
      <c r="D1" s="197"/>
      <c r="E1" s="197"/>
      <c r="F1" s="197"/>
      <c r="G1" s="197"/>
      <c r="AG1" t="s">
        <v>204</v>
      </c>
    </row>
    <row r="2" spans="1:60" ht="25.05" customHeight="1" x14ac:dyDescent="0.25">
      <c r="A2" s="198" t="s">
        <v>7</v>
      </c>
      <c r="B2" s="49" t="s">
        <v>43</v>
      </c>
      <c r="C2" s="201" t="s">
        <v>44</v>
      </c>
      <c r="D2" s="199"/>
      <c r="E2" s="199"/>
      <c r="F2" s="199"/>
      <c r="G2" s="200"/>
      <c r="AG2" t="s">
        <v>205</v>
      </c>
    </row>
    <row r="3" spans="1:60" ht="25.05" customHeight="1" x14ac:dyDescent="0.25">
      <c r="A3" s="198" t="s">
        <v>8</v>
      </c>
      <c r="B3" s="49" t="s">
        <v>57</v>
      </c>
      <c r="C3" s="201" t="s">
        <v>58</v>
      </c>
      <c r="D3" s="199"/>
      <c r="E3" s="199"/>
      <c r="F3" s="199"/>
      <c r="G3" s="200"/>
      <c r="AC3" s="176" t="s">
        <v>205</v>
      </c>
      <c r="AG3" t="s">
        <v>209</v>
      </c>
    </row>
    <row r="4" spans="1:60" ht="25.05" customHeight="1" x14ac:dyDescent="0.25">
      <c r="A4" s="202" t="s">
        <v>9</v>
      </c>
      <c r="B4" s="203" t="s">
        <v>47</v>
      </c>
      <c r="C4" s="204" t="s">
        <v>59</v>
      </c>
      <c r="D4" s="205"/>
      <c r="E4" s="205"/>
      <c r="F4" s="205"/>
      <c r="G4" s="206"/>
      <c r="AG4" t="s">
        <v>210</v>
      </c>
    </row>
    <row r="5" spans="1:60" x14ac:dyDescent="0.25">
      <c r="D5" s="10"/>
    </row>
    <row r="6" spans="1:60" ht="39.6" x14ac:dyDescent="0.25">
      <c r="A6" s="208" t="s">
        <v>211</v>
      </c>
      <c r="B6" s="210" t="s">
        <v>212</v>
      </c>
      <c r="C6" s="210" t="s">
        <v>213</v>
      </c>
      <c r="D6" s="209" t="s">
        <v>214</v>
      </c>
      <c r="E6" s="208" t="s">
        <v>215</v>
      </c>
      <c r="F6" s="207" t="s">
        <v>216</v>
      </c>
      <c r="G6" s="208" t="s">
        <v>29</v>
      </c>
      <c r="H6" s="211" t="s">
        <v>30</v>
      </c>
      <c r="I6" s="211" t="s">
        <v>217</v>
      </c>
      <c r="J6" s="211" t="s">
        <v>31</v>
      </c>
      <c r="K6" s="211" t="s">
        <v>218</v>
      </c>
      <c r="L6" s="211" t="s">
        <v>219</v>
      </c>
      <c r="M6" s="211" t="s">
        <v>220</v>
      </c>
      <c r="N6" s="211" t="s">
        <v>221</v>
      </c>
      <c r="O6" s="211" t="s">
        <v>222</v>
      </c>
      <c r="P6" s="211" t="s">
        <v>223</v>
      </c>
      <c r="Q6" s="211" t="s">
        <v>224</v>
      </c>
      <c r="R6" s="211" t="s">
        <v>225</v>
      </c>
      <c r="S6" s="211" t="s">
        <v>226</v>
      </c>
      <c r="T6" s="211" t="s">
        <v>227</v>
      </c>
      <c r="U6" s="211" t="s">
        <v>228</v>
      </c>
      <c r="V6" s="211" t="s">
        <v>229</v>
      </c>
      <c r="W6" s="211" t="s">
        <v>230</v>
      </c>
      <c r="X6" s="211" t="s">
        <v>231</v>
      </c>
      <c r="Y6" s="211" t="s">
        <v>232</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5">
      <c r="A8" s="226" t="s">
        <v>233</v>
      </c>
      <c r="B8" s="227" t="s">
        <v>126</v>
      </c>
      <c r="C8" s="249" t="s">
        <v>127</v>
      </c>
      <c r="D8" s="228"/>
      <c r="E8" s="229"/>
      <c r="F8" s="230"/>
      <c r="G8" s="230">
        <f>SUMIF(AG9:AG18,"&lt;&gt;NOR",G9:G18)</f>
        <v>0</v>
      </c>
      <c r="H8" s="230"/>
      <c r="I8" s="230">
        <f>SUM(I9:I18)</f>
        <v>0</v>
      </c>
      <c r="J8" s="230"/>
      <c r="K8" s="230">
        <f>SUM(K9:K18)</f>
        <v>0</v>
      </c>
      <c r="L8" s="230"/>
      <c r="M8" s="230">
        <f>SUM(M9:M18)</f>
        <v>0</v>
      </c>
      <c r="N8" s="229"/>
      <c r="O8" s="229">
        <f>SUM(O9:O18)</f>
        <v>0</v>
      </c>
      <c r="P8" s="229"/>
      <c r="Q8" s="229">
        <f>SUM(Q9:Q18)</f>
        <v>0</v>
      </c>
      <c r="R8" s="230"/>
      <c r="S8" s="230"/>
      <c r="T8" s="231"/>
      <c r="U8" s="225"/>
      <c r="V8" s="225">
        <f>SUM(V9:V18)</f>
        <v>0</v>
      </c>
      <c r="W8" s="225"/>
      <c r="X8" s="225"/>
      <c r="Y8" s="225"/>
      <c r="AG8" t="s">
        <v>234</v>
      </c>
    </row>
    <row r="9" spans="1:60" outlineLevel="1" x14ac:dyDescent="0.25">
      <c r="A9" s="233">
        <v>1</v>
      </c>
      <c r="B9" s="234" t="s">
        <v>748</v>
      </c>
      <c r="C9" s="251" t="s">
        <v>749</v>
      </c>
      <c r="D9" s="235" t="s">
        <v>324</v>
      </c>
      <c r="E9" s="236">
        <v>5</v>
      </c>
      <c r="F9" s="237"/>
      <c r="G9" s="238">
        <f>ROUND(E9*F9,2)</f>
        <v>0</v>
      </c>
      <c r="H9" s="237"/>
      <c r="I9" s="238">
        <f>ROUND(E9*H9,2)</f>
        <v>0</v>
      </c>
      <c r="J9" s="237"/>
      <c r="K9" s="238">
        <f>ROUND(E9*J9,2)</f>
        <v>0</v>
      </c>
      <c r="L9" s="238">
        <v>21</v>
      </c>
      <c r="M9" s="238">
        <f>G9*(1+L9/100)</f>
        <v>0</v>
      </c>
      <c r="N9" s="236">
        <v>0</v>
      </c>
      <c r="O9" s="236">
        <f>ROUND(E9*N9,2)</f>
        <v>0</v>
      </c>
      <c r="P9" s="236">
        <v>0</v>
      </c>
      <c r="Q9" s="236">
        <f>ROUND(E9*P9,2)</f>
        <v>0</v>
      </c>
      <c r="R9" s="238"/>
      <c r="S9" s="238" t="s">
        <v>238</v>
      </c>
      <c r="T9" s="239" t="s">
        <v>239</v>
      </c>
      <c r="U9" s="223">
        <v>0</v>
      </c>
      <c r="V9" s="223">
        <f>ROUND(E9*U9,2)</f>
        <v>0</v>
      </c>
      <c r="W9" s="223"/>
      <c r="X9" s="223" t="s">
        <v>423</v>
      </c>
      <c r="Y9" s="223" t="s">
        <v>241</v>
      </c>
      <c r="Z9" s="212"/>
      <c r="AA9" s="212"/>
      <c r="AB9" s="212"/>
      <c r="AC9" s="212"/>
      <c r="AD9" s="212"/>
      <c r="AE9" s="212"/>
      <c r="AF9" s="212"/>
      <c r="AG9" s="212" t="s">
        <v>750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5">
      <c r="A10" s="219"/>
      <c r="B10" s="220"/>
      <c r="C10" s="252" t="s">
        <v>751</v>
      </c>
      <c r="D10" s="248"/>
      <c r="E10" s="248"/>
      <c r="F10" s="248"/>
      <c r="G10" s="248"/>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246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5">
      <c r="A11" s="219"/>
      <c r="B11" s="220"/>
      <c r="C11" s="264" t="s">
        <v>752</v>
      </c>
      <c r="D11" s="261"/>
      <c r="E11" s="261"/>
      <c r="F11" s="261"/>
      <c r="G11" s="261"/>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246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33">
        <v>2</v>
      </c>
      <c r="B12" s="234" t="s">
        <v>753</v>
      </c>
      <c r="C12" s="251" t="s">
        <v>754</v>
      </c>
      <c r="D12" s="235" t="s">
        <v>324</v>
      </c>
      <c r="E12" s="236">
        <v>1</v>
      </c>
      <c r="F12" s="237"/>
      <c r="G12" s="238">
        <f>ROUND(E12*F12,2)</f>
        <v>0</v>
      </c>
      <c r="H12" s="237"/>
      <c r="I12" s="238">
        <f>ROUND(E12*H12,2)</f>
        <v>0</v>
      </c>
      <c r="J12" s="237"/>
      <c r="K12" s="238">
        <f>ROUND(E12*J12,2)</f>
        <v>0</v>
      </c>
      <c r="L12" s="238">
        <v>21</v>
      </c>
      <c r="M12" s="238">
        <f>G12*(1+L12/100)</f>
        <v>0</v>
      </c>
      <c r="N12" s="236">
        <v>0</v>
      </c>
      <c r="O12" s="236">
        <f>ROUND(E12*N12,2)</f>
        <v>0</v>
      </c>
      <c r="P12" s="236">
        <v>0</v>
      </c>
      <c r="Q12" s="236">
        <f>ROUND(E12*P12,2)</f>
        <v>0</v>
      </c>
      <c r="R12" s="238"/>
      <c r="S12" s="238" t="s">
        <v>238</v>
      </c>
      <c r="T12" s="239" t="s">
        <v>239</v>
      </c>
      <c r="U12" s="223">
        <v>0</v>
      </c>
      <c r="V12" s="223">
        <f>ROUND(E12*U12,2)</f>
        <v>0</v>
      </c>
      <c r="W12" s="223"/>
      <c r="X12" s="223" t="s">
        <v>423</v>
      </c>
      <c r="Y12" s="223" t="s">
        <v>241</v>
      </c>
      <c r="Z12" s="212"/>
      <c r="AA12" s="212"/>
      <c r="AB12" s="212"/>
      <c r="AC12" s="212"/>
      <c r="AD12" s="212"/>
      <c r="AE12" s="212"/>
      <c r="AF12" s="212"/>
      <c r="AG12" s="212" t="s">
        <v>750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5">
      <c r="A13" s="219"/>
      <c r="B13" s="220"/>
      <c r="C13" s="252" t="s">
        <v>755</v>
      </c>
      <c r="D13" s="248"/>
      <c r="E13" s="248"/>
      <c r="F13" s="248"/>
      <c r="G13" s="248"/>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246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40">
        <v>3</v>
      </c>
      <c r="B14" s="241" t="s">
        <v>756</v>
      </c>
      <c r="C14" s="250" t="s">
        <v>757</v>
      </c>
      <c r="D14" s="242" t="s">
        <v>324</v>
      </c>
      <c r="E14" s="243">
        <v>1</v>
      </c>
      <c r="F14" s="244"/>
      <c r="G14" s="245">
        <f>ROUND(E14*F14,2)</f>
        <v>0</v>
      </c>
      <c r="H14" s="244"/>
      <c r="I14" s="245">
        <f>ROUND(E14*H14,2)</f>
        <v>0</v>
      </c>
      <c r="J14" s="244"/>
      <c r="K14" s="245">
        <f>ROUND(E14*J14,2)</f>
        <v>0</v>
      </c>
      <c r="L14" s="245">
        <v>21</v>
      </c>
      <c r="M14" s="245">
        <f>G14*(1+L14/100)</f>
        <v>0</v>
      </c>
      <c r="N14" s="243">
        <v>0</v>
      </c>
      <c r="O14" s="243">
        <f>ROUND(E14*N14,2)</f>
        <v>0</v>
      </c>
      <c r="P14" s="243">
        <v>0</v>
      </c>
      <c r="Q14" s="243">
        <f>ROUND(E14*P14,2)</f>
        <v>0</v>
      </c>
      <c r="R14" s="245"/>
      <c r="S14" s="245" t="s">
        <v>238</v>
      </c>
      <c r="T14" s="246" t="s">
        <v>239</v>
      </c>
      <c r="U14" s="223">
        <v>0</v>
      </c>
      <c r="V14" s="223">
        <f>ROUND(E14*U14,2)</f>
        <v>0</v>
      </c>
      <c r="W14" s="223"/>
      <c r="X14" s="223" t="s">
        <v>240</v>
      </c>
      <c r="Y14" s="223" t="s">
        <v>241</v>
      </c>
      <c r="Z14" s="212"/>
      <c r="AA14" s="212"/>
      <c r="AB14" s="212"/>
      <c r="AC14" s="212"/>
      <c r="AD14" s="212"/>
      <c r="AE14" s="212"/>
      <c r="AF14" s="212"/>
      <c r="AG14" s="212" t="s">
        <v>580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33">
        <v>4</v>
      </c>
      <c r="B15" s="234" t="s">
        <v>758</v>
      </c>
      <c r="C15" s="251" t="s">
        <v>759</v>
      </c>
      <c r="D15" s="235" t="s">
        <v>280</v>
      </c>
      <c r="E15" s="236">
        <v>10.4</v>
      </c>
      <c r="F15" s="237"/>
      <c r="G15" s="238">
        <f>ROUND(E15*F15,2)</f>
        <v>0</v>
      </c>
      <c r="H15" s="237"/>
      <c r="I15" s="238">
        <f>ROUND(E15*H15,2)</f>
        <v>0</v>
      </c>
      <c r="J15" s="237"/>
      <c r="K15" s="238">
        <f>ROUND(E15*J15,2)</f>
        <v>0</v>
      </c>
      <c r="L15" s="238">
        <v>21</v>
      </c>
      <c r="M15" s="238">
        <f>G15*(1+L15/100)</f>
        <v>0</v>
      </c>
      <c r="N15" s="236">
        <v>0</v>
      </c>
      <c r="O15" s="236">
        <f>ROUND(E15*N15,2)</f>
        <v>0</v>
      </c>
      <c r="P15" s="236">
        <v>0</v>
      </c>
      <c r="Q15" s="236">
        <f>ROUND(E15*P15,2)</f>
        <v>0</v>
      </c>
      <c r="R15" s="238"/>
      <c r="S15" s="238" t="s">
        <v>238</v>
      </c>
      <c r="T15" s="239" t="s">
        <v>239</v>
      </c>
      <c r="U15" s="223">
        <v>0</v>
      </c>
      <c r="V15" s="223">
        <f>ROUND(E15*U15,2)</f>
        <v>0</v>
      </c>
      <c r="W15" s="223"/>
      <c r="X15" s="223" t="s">
        <v>423</v>
      </c>
      <c r="Y15" s="223" t="s">
        <v>241</v>
      </c>
      <c r="Z15" s="212"/>
      <c r="AA15" s="212"/>
      <c r="AB15" s="212"/>
      <c r="AC15" s="212"/>
      <c r="AD15" s="212"/>
      <c r="AE15" s="212"/>
      <c r="AF15" s="212"/>
      <c r="AG15" s="212" t="s">
        <v>750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5">
      <c r="A16" s="219"/>
      <c r="B16" s="220"/>
      <c r="C16" s="252" t="s">
        <v>760</v>
      </c>
      <c r="D16" s="248"/>
      <c r="E16" s="248"/>
      <c r="F16" s="248"/>
      <c r="G16" s="248"/>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246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5">
      <c r="A17" s="219"/>
      <c r="B17" s="220"/>
      <c r="C17" s="264" t="s">
        <v>761</v>
      </c>
      <c r="D17" s="261"/>
      <c r="E17" s="261"/>
      <c r="F17" s="261"/>
      <c r="G17" s="261"/>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246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5">
      <c r="A18" s="219"/>
      <c r="B18" s="220"/>
      <c r="C18" s="264" t="s">
        <v>762</v>
      </c>
      <c r="D18" s="261"/>
      <c r="E18" s="261"/>
      <c r="F18" s="261"/>
      <c r="G18" s="261"/>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246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x14ac:dyDescent="0.25">
      <c r="A19" s="3"/>
      <c r="B19" s="4"/>
      <c r="C19" s="253"/>
      <c r="D19" s="6"/>
      <c r="E19" s="3"/>
      <c r="F19" s="3"/>
      <c r="G19" s="3"/>
      <c r="H19" s="3"/>
      <c r="I19" s="3"/>
      <c r="J19" s="3"/>
      <c r="K19" s="3"/>
      <c r="L19" s="3"/>
      <c r="M19" s="3"/>
      <c r="N19" s="3"/>
      <c r="O19" s="3"/>
      <c r="P19" s="3"/>
      <c r="Q19" s="3"/>
      <c r="R19" s="3"/>
      <c r="S19" s="3"/>
      <c r="T19" s="3"/>
      <c r="U19" s="3"/>
      <c r="V19" s="3"/>
      <c r="W19" s="3"/>
      <c r="X19" s="3"/>
      <c r="Y19" s="3"/>
      <c r="AE19">
        <v>12</v>
      </c>
      <c r="AF19">
        <v>21</v>
      </c>
      <c r="AG19" t="s">
        <v>219</v>
      </c>
    </row>
    <row r="20" spans="1:60" x14ac:dyDescent="0.25">
      <c r="A20" s="215"/>
      <c r="B20" s="216" t="s">
        <v>29</v>
      </c>
      <c r="C20" s="254"/>
      <c r="D20" s="217"/>
      <c r="E20" s="218"/>
      <c r="F20" s="218"/>
      <c r="G20" s="232">
        <f>G8</f>
        <v>0</v>
      </c>
      <c r="H20" s="3"/>
      <c r="I20" s="3"/>
      <c r="J20" s="3"/>
      <c r="K20" s="3"/>
      <c r="L20" s="3"/>
      <c r="M20" s="3"/>
      <c r="N20" s="3"/>
      <c r="O20" s="3"/>
      <c r="P20" s="3"/>
      <c r="Q20" s="3"/>
      <c r="R20" s="3"/>
      <c r="S20" s="3"/>
      <c r="T20" s="3"/>
      <c r="U20" s="3"/>
      <c r="V20" s="3"/>
      <c r="W20" s="3"/>
      <c r="X20" s="3"/>
      <c r="Y20" s="3"/>
      <c r="AE20">
        <f>SUMIF(L7:L18,AE19,G7:G18)</f>
        <v>0</v>
      </c>
      <c r="AF20">
        <f>SUMIF(L7:L18,AF19,G7:G18)</f>
        <v>0</v>
      </c>
      <c r="AG20" t="s">
        <v>265</v>
      </c>
    </row>
    <row r="21" spans="1:60" x14ac:dyDescent="0.25">
      <c r="C21" s="255"/>
      <c r="D21" s="10"/>
      <c r="AG21" t="s">
        <v>266</v>
      </c>
    </row>
    <row r="22" spans="1:60" x14ac:dyDescent="0.25">
      <c r="D22" s="10"/>
    </row>
    <row r="23" spans="1:60" x14ac:dyDescent="0.25">
      <c r="D23" s="10"/>
    </row>
    <row r="24" spans="1:60" x14ac:dyDescent="0.25">
      <c r="D24" s="10"/>
    </row>
    <row r="25" spans="1:60" x14ac:dyDescent="0.25">
      <c r="D25" s="10"/>
    </row>
    <row r="26" spans="1:60" x14ac:dyDescent="0.25">
      <c r="D26" s="10"/>
    </row>
    <row r="27" spans="1:60" x14ac:dyDescent="0.25">
      <c r="D27" s="10"/>
    </row>
    <row r="28" spans="1:60" x14ac:dyDescent="0.25">
      <c r="D28" s="10"/>
    </row>
    <row r="29" spans="1:60" x14ac:dyDescent="0.25">
      <c r="D29" s="10"/>
    </row>
    <row r="30" spans="1:60" x14ac:dyDescent="0.25">
      <c r="D30" s="10"/>
    </row>
    <row r="31" spans="1:60" x14ac:dyDescent="0.25">
      <c r="D31" s="10"/>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p3e6XyBp4zZ8njDPlg6kdF7h5KcgdQwOvi/jzsi0hlfFevvsBhVcU5lLweGZlQQtEcSBKpWJChADNqPsJjYAMA==" saltValue="PpkJltyEEUXO/zMG3bP3EA==" spinCount="100000" sheet="1" formatRows="0"/>
  <mergeCells count="10">
    <mergeCell ref="C13:G13"/>
    <mergeCell ref="C16:G16"/>
    <mergeCell ref="C17:G17"/>
    <mergeCell ref="C18:G18"/>
    <mergeCell ref="A1:G1"/>
    <mergeCell ref="C2:G2"/>
    <mergeCell ref="C3:G3"/>
    <mergeCell ref="C4:G4"/>
    <mergeCell ref="C10:G10"/>
    <mergeCell ref="C11:G11"/>
  </mergeCells>
  <pageMargins left="0.59055118110236204" right="0.196850393700787" top="0.78740157499999996" bottom="0.78740157499999996" header="0.3" footer="0.3"/>
  <pageSetup scale="95"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3AFEE-A025-44D2-8E4C-870A52D6C826}">
  <sheetPr>
    <outlinePr summaryBelow="0"/>
  </sheetPr>
  <dimension ref="A1:BH5000"/>
  <sheetViews>
    <sheetView workbookViewId="0">
      <pane ySplit="7" topLeftCell="A8" activePane="bottomLeft" state="frozen"/>
      <selection sqref="A1:G1"/>
      <selection pane="bottomLeft" sqref="A1:G1"/>
    </sheetView>
  </sheetViews>
  <sheetFormatPr defaultRowHeight="13.2" outlineLevelRow="1" x14ac:dyDescent="0.25"/>
  <cols>
    <col min="1" max="1" width="3.44140625" customWidth="1"/>
    <col min="2" max="2" width="12.6640625" style="176" customWidth="1"/>
    <col min="3" max="3" width="63.33203125" style="17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7" t="s">
        <v>267</v>
      </c>
      <c r="B1" s="197"/>
      <c r="C1" s="197"/>
      <c r="D1" s="197"/>
      <c r="E1" s="197"/>
      <c r="F1" s="197"/>
      <c r="G1" s="197"/>
      <c r="AG1" t="s">
        <v>204</v>
      </c>
    </row>
    <row r="2" spans="1:60" ht="25.05" customHeight="1" x14ac:dyDescent="0.25">
      <c r="A2" s="198" t="s">
        <v>7</v>
      </c>
      <c r="B2" s="49" t="s">
        <v>43</v>
      </c>
      <c r="C2" s="201" t="s">
        <v>44</v>
      </c>
      <c r="D2" s="199"/>
      <c r="E2" s="199"/>
      <c r="F2" s="199"/>
      <c r="G2" s="200"/>
      <c r="AG2" t="s">
        <v>205</v>
      </c>
    </row>
    <row r="3" spans="1:60" ht="25.05" customHeight="1" x14ac:dyDescent="0.25">
      <c r="A3" s="198" t="s">
        <v>8</v>
      </c>
      <c r="B3" s="49" t="s">
        <v>60</v>
      </c>
      <c r="C3" s="201" t="s">
        <v>61</v>
      </c>
      <c r="D3" s="199"/>
      <c r="E3" s="199"/>
      <c r="F3" s="199"/>
      <c r="G3" s="200"/>
      <c r="AC3" s="176" t="s">
        <v>205</v>
      </c>
      <c r="AG3" t="s">
        <v>209</v>
      </c>
    </row>
    <row r="4" spans="1:60" ht="25.05" customHeight="1" x14ac:dyDescent="0.25">
      <c r="A4" s="202" t="s">
        <v>9</v>
      </c>
      <c r="B4" s="203" t="s">
        <v>47</v>
      </c>
      <c r="C4" s="204" t="s">
        <v>59</v>
      </c>
      <c r="D4" s="205"/>
      <c r="E4" s="205"/>
      <c r="F4" s="205"/>
      <c r="G4" s="206"/>
      <c r="AG4" t="s">
        <v>210</v>
      </c>
    </row>
    <row r="5" spans="1:60" x14ac:dyDescent="0.25">
      <c r="D5" s="10"/>
    </row>
    <row r="6" spans="1:60" ht="39.6" x14ac:dyDescent="0.25">
      <c r="A6" s="208" t="s">
        <v>211</v>
      </c>
      <c r="B6" s="210" t="s">
        <v>212</v>
      </c>
      <c r="C6" s="210" t="s">
        <v>213</v>
      </c>
      <c r="D6" s="209" t="s">
        <v>214</v>
      </c>
      <c r="E6" s="208" t="s">
        <v>215</v>
      </c>
      <c r="F6" s="207" t="s">
        <v>216</v>
      </c>
      <c r="G6" s="208" t="s">
        <v>29</v>
      </c>
      <c r="H6" s="211" t="s">
        <v>30</v>
      </c>
      <c r="I6" s="211" t="s">
        <v>217</v>
      </c>
      <c r="J6" s="211" t="s">
        <v>31</v>
      </c>
      <c r="K6" s="211" t="s">
        <v>218</v>
      </c>
      <c r="L6" s="211" t="s">
        <v>219</v>
      </c>
      <c r="M6" s="211" t="s">
        <v>220</v>
      </c>
      <c r="N6" s="211" t="s">
        <v>221</v>
      </c>
      <c r="O6" s="211" t="s">
        <v>222</v>
      </c>
      <c r="P6" s="211" t="s">
        <v>223</v>
      </c>
      <c r="Q6" s="211" t="s">
        <v>224</v>
      </c>
      <c r="R6" s="211" t="s">
        <v>225</v>
      </c>
      <c r="S6" s="211" t="s">
        <v>226</v>
      </c>
      <c r="T6" s="211" t="s">
        <v>227</v>
      </c>
      <c r="U6" s="211" t="s">
        <v>228</v>
      </c>
      <c r="V6" s="211" t="s">
        <v>229</v>
      </c>
      <c r="W6" s="211" t="s">
        <v>230</v>
      </c>
      <c r="X6" s="211" t="s">
        <v>231</v>
      </c>
      <c r="Y6" s="211" t="s">
        <v>232</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5">
      <c r="A8" s="226" t="s">
        <v>233</v>
      </c>
      <c r="B8" s="227" t="s">
        <v>168</v>
      </c>
      <c r="C8" s="249" t="s">
        <v>169</v>
      </c>
      <c r="D8" s="228"/>
      <c r="E8" s="229"/>
      <c r="F8" s="230"/>
      <c r="G8" s="230">
        <f>SUMIF(AG9:AG12,"&lt;&gt;NOR",G9:G12)</f>
        <v>0</v>
      </c>
      <c r="H8" s="230"/>
      <c r="I8" s="230">
        <f>SUM(I9:I12)</f>
        <v>0</v>
      </c>
      <c r="J8" s="230"/>
      <c r="K8" s="230">
        <f>SUM(K9:K12)</f>
        <v>0</v>
      </c>
      <c r="L8" s="230"/>
      <c r="M8" s="230">
        <f>SUM(M9:M12)</f>
        <v>0</v>
      </c>
      <c r="N8" s="229"/>
      <c r="O8" s="229">
        <f>SUM(O9:O12)</f>
        <v>0</v>
      </c>
      <c r="P8" s="229"/>
      <c r="Q8" s="229">
        <f>SUM(Q9:Q12)</f>
        <v>0</v>
      </c>
      <c r="R8" s="230"/>
      <c r="S8" s="230"/>
      <c r="T8" s="231"/>
      <c r="U8" s="225"/>
      <c r="V8" s="225">
        <f>SUM(V9:V12)</f>
        <v>0</v>
      </c>
      <c r="W8" s="225"/>
      <c r="X8" s="225"/>
      <c r="Y8" s="225"/>
      <c r="AG8" t="s">
        <v>234</v>
      </c>
    </row>
    <row r="9" spans="1:60" outlineLevel="1" x14ac:dyDescent="0.25">
      <c r="A9" s="240">
        <v>1</v>
      </c>
      <c r="B9" s="241" t="s">
        <v>763</v>
      </c>
      <c r="C9" s="250" t="s">
        <v>764</v>
      </c>
      <c r="D9" s="242" t="s">
        <v>765</v>
      </c>
      <c r="E9" s="243">
        <v>105</v>
      </c>
      <c r="F9" s="244"/>
      <c r="G9" s="245">
        <f>ROUND(E9*F9,2)</f>
        <v>0</v>
      </c>
      <c r="H9" s="244"/>
      <c r="I9" s="245">
        <f>ROUND(E9*H9,2)</f>
        <v>0</v>
      </c>
      <c r="J9" s="244"/>
      <c r="K9" s="245">
        <f>ROUND(E9*J9,2)</f>
        <v>0</v>
      </c>
      <c r="L9" s="245">
        <v>21</v>
      </c>
      <c r="M9" s="245">
        <f>G9*(1+L9/100)</f>
        <v>0</v>
      </c>
      <c r="N9" s="243">
        <v>0</v>
      </c>
      <c r="O9" s="243">
        <f>ROUND(E9*N9,2)</f>
        <v>0</v>
      </c>
      <c r="P9" s="243">
        <v>0</v>
      </c>
      <c r="Q9" s="243">
        <f>ROUND(E9*P9,2)</f>
        <v>0</v>
      </c>
      <c r="R9" s="245"/>
      <c r="S9" s="245" t="s">
        <v>238</v>
      </c>
      <c r="T9" s="246" t="s">
        <v>239</v>
      </c>
      <c r="U9" s="223">
        <v>0</v>
      </c>
      <c r="V9" s="223">
        <f>ROUND(E9*U9,2)</f>
        <v>0</v>
      </c>
      <c r="W9" s="223"/>
      <c r="X9" s="223" t="s">
        <v>240</v>
      </c>
      <c r="Y9" s="223" t="s">
        <v>241</v>
      </c>
      <c r="Z9" s="212"/>
      <c r="AA9" s="212"/>
      <c r="AB9" s="212"/>
      <c r="AC9" s="212"/>
      <c r="AD9" s="212"/>
      <c r="AE9" s="212"/>
      <c r="AF9" s="212"/>
      <c r="AG9" s="212" t="s">
        <v>580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40">
        <v>2</v>
      </c>
      <c r="B10" s="241" t="s">
        <v>766</v>
      </c>
      <c r="C10" s="250" t="s">
        <v>767</v>
      </c>
      <c r="D10" s="242" t="s">
        <v>280</v>
      </c>
      <c r="E10" s="243">
        <v>36</v>
      </c>
      <c r="F10" s="244"/>
      <c r="G10" s="245">
        <f>ROUND(E10*F10,2)</f>
        <v>0</v>
      </c>
      <c r="H10" s="244"/>
      <c r="I10" s="245">
        <f>ROUND(E10*H10,2)</f>
        <v>0</v>
      </c>
      <c r="J10" s="244"/>
      <c r="K10" s="245">
        <f>ROUND(E10*J10,2)</f>
        <v>0</v>
      </c>
      <c r="L10" s="245">
        <v>21</v>
      </c>
      <c r="M10" s="245">
        <f>G10*(1+L10/100)</f>
        <v>0</v>
      </c>
      <c r="N10" s="243">
        <v>0</v>
      </c>
      <c r="O10" s="243">
        <f>ROUND(E10*N10,2)</f>
        <v>0</v>
      </c>
      <c r="P10" s="243">
        <v>0</v>
      </c>
      <c r="Q10" s="243">
        <f>ROUND(E10*P10,2)</f>
        <v>0</v>
      </c>
      <c r="R10" s="245"/>
      <c r="S10" s="245" t="s">
        <v>238</v>
      </c>
      <c r="T10" s="246" t="s">
        <v>239</v>
      </c>
      <c r="U10" s="223">
        <v>0</v>
      </c>
      <c r="V10" s="223">
        <f>ROUND(E10*U10,2)</f>
        <v>0</v>
      </c>
      <c r="W10" s="223"/>
      <c r="X10" s="223" t="s">
        <v>240</v>
      </c>
      <c r="Y10" s="223" t="s">
        <v>241</v>
      </c>
      <c r="Z10" s="212"/>
      <c r="AA10" s="212"/>
      <c r="AB10" s="212"/>
      <c r="AC10" s="212"/>
      <c r="AD10" s="212"/>
      <c r="AE10" s="212"/>
      <c r="AF10" s="212"/>
      <c r="AG10" s="212" t="s">
        <v>580</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40">
        <v>3</v>
      </c>
      <c r="B11" s="241" t="s">
        <v>768</v>
      </c>
      <c r="C11" s="250" t="s">
        <v>769</v>
      </c>
      <c r="D11" s="242" t="s">
        <v>280</v>
      </c>
      <c r="E11" s="243">
        <v>74</v>
      </c>
      <c r="F11" s="244"/>
      <c r="G11" s="245">
        <f>ROUND(E11*F11,2)</f>
        <v>0</v>
      </c>
      <c r="H11" s="244"/>
      <c r="I11" s="245">
        <f>ROUND(E11*H11,2)</f>
        <v>0</v>
      </c>
      <c r="J11" s="244"/>
      <c r="K11" s="245">
        <f>ROUND(E11*J11,2)</f>
        <v>0</v>
      </c>
      <c r="L11" s="245">
        <v>21</v>
      </c>
      <c r="M11" s="245">
        <f>G11*(1+L11/100)</f>
        <v>0</v>
      </c>
      <c r="N11" s="243">
        <v>0</v>
      </c>
      <c r="O11" s="243">
        <f>ROUND(E11*N11,2)</f>
        <v>0</v>
      </c>
      <c r="P11" s="243">
        <v>0</v>
      </c>
      <c r="Q11" s="243">
        <f>ROUND(E11*P11,2)</f>
        <v>0</v>
      </c>
      <c r="R11" s="245"/>
      <c r="S11" s="245" t="s">
        <v>238</v>
      </c>
      <c r="T11" s="246" t="s">
        <v>239</v>
      </c>
      <c r="U11" s="223">
        <v>0</v>
      </c>
      <c r="V11" s="223">
        <f>ROUND(E11*U11,2)</f>
        <v>0</v>
      </c>
      <c r="W11" s="223"/>
      <c r="X11" s="223" t="s">
        <v>240</v>
      </c>
      <c r="Y11" s="223" t="s">
        <v>241</v>
      </c>
      <c r="Z11" s="212"/>
      <c r="AA11" s="212"/>
      <c r="AB11" s="212"/>
      <c r="AC11" s="212"/>
      <c r="AD11" s="212"/>
      <c r="AE11" s="212"/>
      <c r="AF11" s="212"/>
      <c r="AG11" s="212" t="s">
        <v>580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40">
        <v>4</v>
      </c>
      <c r="B12" s="241" t="s">
        <v>770</v>
      </c>
      <c r="C12" s="250" t="s">
        <v>771</v>
      </c>
      <c r="D12" s="242" t="s">
        <v>280</v>
      </c>
      <c r="E12" s="243">
        <v>14</v>
      </c>
      <c r="F12" s="244"/>
      <c r="G12" s="245">
        <f>ROUND(E12*F12,2)</f>
        <v>0</v>
      </c>
      <c r="H12" s="244"/>
      <c r="I12" s="245">
        <f>ROUND(E12*H12,2)</f>
        <v>0</v>
      </c>
      <c r="J12" s="244"/>
      <c r="K12" s="245">
        <f>ROUND(E12*J12,2)</f>
        <v>0</v>
      </c>
      <c r="L12" s="245">
        <v>21</v>
      </c>
      <c r="M12" s="245">
        <f>G12*(1+L12/100)</f>
        <v>0</v>
      </c>
      <c r="N12" s="243">
        <v>0</v>
      </c>
      <c r="O12" s="243">
        <f>ROUND(E12*N12,2)</f>
        <v>0</v>
      </c>
      <c r="P12" s="243">
        <v>0</v>
      </c>
      <c r="Q12" s="243">
        <f>ROUND(E12*P12,2)</f>
        <v>0</v>
      </c>
      <c r="R12" s="245"/>
      <c r="S12" s="245" t="s">
        <v>238</v>
      </c>
      <c r="T12" s="246" t="s">
        <v>239</v>
      </c>
      <c r="U12" s="223">
        <v>0</v>
      </c>
      <c r="V12" s="223">
        <f>ROUND(E12*U12,2)</f>
        <v>0</v>
      </c>
      <c r="W12" s="223"/>
      <c r="X12" s="223" t="s">
        <v>240</v>
      </c>
      <c r="Y12" s="223" t="s">
        <v>241</v>
      </c>
      <c r="Z12" s="212"/>
      <c r="AA12" s="212"/>
      <c r="AB12" s="212"/>
      <c r="AC12" s="212"/>
      <c r="AD12" s="212"/>
      <c r="AE12" s="212"/>
      <c r="AF12" s="212"/>
      <c r="AG12" s="212" t="s">
        <v>580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5">
      <c r="A13" s="226" t="s">
        <v>233</v>
      </c>
      <c r="B13" s="227" t="s">
        <v>170</v>
      </c>
      <c r="C13" s="249" t="s">
        <v>171</v>
      </c>
      <c r="D13" s="228"/>
      <c r="E13" s="229"/>
      <c r="F13" s="230"/>
      <c r="G13" s="230">
        <f>SUMIF(AG14:AG25,"&lt;&gt;NOR",G14:G25)</f>
        <v>0</v>
      </c>
      <c r="H13" s="230"/>
      <c r="I13" s="230">
        <f>SUM(I14:I25)</f>
        <v>0</v>
      </c>
      <c r="J13" s="230"/>
      <c r="K13" s="230">
        <f>SUM(K14:K25)</f>
        <v>0</v>
      </c>
      <c r="L13" s="230"/>
      <c r="M13" s="230">
        <f>SUM(M14:M25)</f>
        <v>0</v>
      </c>
      <c r="N13" s="229"/>
      <c r="O13" s="229">
        <f>SUM(O14:O25)</f>
        <v>0</v>
      </c>
      <c r="P13" s="229"/>
      <c r="Q13" s="229">
        <f>SUM(Q14:Q25)</f>
        <v>0</v>
      </c>
      <c r="R13" s="230"/>
      <c r="S13" s="230"/>
      <c r="T13" s="231"/>
      <c r="U13" s="225"/>
      <c r="V13" s="225">
        <f>SUM(V14:V25)</f>
        <v>0</v>
      </c>
      <c r="W13" s="225"/>
      <c r="X13" s="225"/>
      <c r="Y13" s="225"/>
      <c r="AG13" t="s">
        <v>234</v>
      </c>
    </row>
    <row r="14" spans="1:60" outlineLevel="1" x14ac:dyDescent="0.25">
      <c r="A14" s="240">
        <v>5</v>
      </c>
      <c r="B14" s="241" t="s">
        <v>772</v>
      </c>
      <c r="C14" s="250" t="s">
        <v>773</v>
      </c>
      <c r="D14" s="242" t="s">
        <v>774</v>
      </c>
      <c r="E14" s="243">
        <v>1</v>
      </c>
      <c r="F14" s="244"/>
      <c r="G14" s="245">
        <f>ROUND(E14*F14,2)</f>
        <v>0</v>
      </c>
      <c r="H14" s="244"/>
      <c r="I14" s="245">
        <f>ROUND(E14*H14,2)</f>
        <v>0</v>
      </c>
      <c r="J14" s="244"/>
      <c r="K14" s="245">
        <f>ROUND(E14*J14,2)</f>
        <v>0</v>
      </c>
      <c r="L14" s="245">
        <v>21</v>
      </c>
      <c r="M14" s="245">
        <f>G14*(1+L14/100)</f>
        <v>0</v>
      </c>
      <c r="N14" s="243">
        <v>0</v>
      </c>
      <c r="O14" s="243">
        <f>ROUND(E14*N14,2)</f>
        <v>0</v>
      </c>
      <c r="P14" s="243">
        <v>0</v>
      </c>
      <c r="Q14" s="243">
        <f>ROUND(E14*P14,2)</f>
        <v>0</v>
      </c>
      <c r="R14" s="245"/>
      <c r="S14" s="245" t="s">
        <v>238</v>
      </c>
      <c r="T14" s="246" t="s">
        <v>239</v>
      </c>
      <c r="U14" s="223">
        <v>0</v>
      </c>
      <c r="V14" s="223">
        <f>ROUND(E14*U14,2)</f>
        <v>0</v>
      </c>
      <c r="W14" s="223"/>
      <c r="X14" s="223" t="s">
        <v>240</v>
      </c>
      <c r="Y14" s="223" t="s">
        <v>241</v>
      </c>
      <c r="Z14" s="212"/>
      <c r="AA14" s="212"/>
      <c r="AB14" s="212"/>
      <c r="AC14" s="212"/>
      <c r="AD14" s="212"/>
      <c r="AE14" s="212"/>
      <c r="AF14" s="212"/>
      <c r="AG14" s="212" t="s">
        <v>580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40">
        <v>6</v>
      </c>
      <c r="B15" s="241" t="s">
        <v>775</v>
      </c>
      <c r="C15" s="250" t="s">
        <v>776</v>
      </c>
      <c r="D15" s="242" t="s">
        <v>280</v>
      </c>
      <c r="E15" s="243">
        <v>6</v>
      </c>
      <c r="F15" s="244"/>
      <c r="G15" s="245">
        <f>ROUND(E15*F15,2)</f>
        <v>0</v>
      </c>
      <c r="H15" s="244"/>
      <c r="I15" s="245">
        <f>ROUND(E15*H15,2)</f>
        <v>0</v>
      </c>
      <c r="J15" s="244"/>
      <c r="K15" s="245">
        <f>ROUND(E15*J15,2)</f>
        <v>0</v>
      </c>
      <c r="L15" s="245">
        <v>21</v>
      </c>
      <c r="M15" s="245">
        <f>G15*(1+L15/100)</f>
        <v>0</v>
      </c>
      <c r="N15" s="243">
        <v>0</v>
      </c>
      <c r="O15" s="243">
        <f>ROUND(E15*N15,2)</f>
        <v>0</v>
      </c>
      <c r="P15" s="243">
        <v>0</v>
      </c>
      <c r="Q15" s="243">
        <f>ROUND(E15*P15,2)</f>
        <v>0</v>
      </c>
      <c r="R15" s="245"/>
      <c r="S15" s="245" t="s">
        <v>238</v>
      </c>
      <c r="T15" s="246" t="s">
        <v>239</v>
      </c>
      <c r="U15" s="223">
        <v>0</v>
      </c>
      <c r="V15" s="223">
        <f>ROUND(E15*U15,2)</f>
        <v>0</v>
      </c>
      <c r="W15" s="223"/>
      <c r="X15" s="223" t="s">
        <v>240</v>
      </c>
      <c r="Y15" s="223" t="s">
        <v>241</v>
      </c>
      <c r="Z15" s="212"/>
      <c r="AA15" s="212"/>
      <c r="AB15" s="212"/>
      <c r="AC15" s="212"/>
      <c r="AD15" s="212"/>
      <c r="AE15" s="212"/>
      <c r="AF15" s="212"/>
      <c r="AG15" s="212" t="s">
        <v>580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40">
        <v>7</v>
      </c>
      <c r="B16" s="241" t="s">
        <v>777</v>
      </c>
      <c r="C16" s="250" t="s">
        <v>778</v>
      </c>
      <c r="D16" s="242" t="s">
        <v>280</v>
      </c>
      <c r="E16" s="243">
        <v>14</v>
      </c>
      <c r="F16" s="244"/>
      <c r="G16" s="245">
        <f>ROUND(E16*F16,2)</f>
        <v>0</v>
      </c>
      <c r="H16" s="244"/>
      <c r="I16" s="245">
        <f>ROUND(E16*H16,2)</f>
        <v>0</v>
      </c>
      <c r="J16" s="244"/>
      <c r="K16" s="245">
        <f>ROUND(E16*J16,2)</f>
        <v>0</v>
      </c>
      <c r="L16" s="245">
        <v>21</v>
      </c>
      <c r="M16" s="245">
        <f>G16*(1+L16/100)</f>
        <v>0</v>
      </c>
      <c r="N16" s="243">
        <v>0</v>
      </c>
      <c r="O16" s="243">
        <f>ROUND(E16*N16,2)</f>
        <v>0</v>
      </c>
      <c r="P16" s="243">
        <v>0</v>
      </c>
      <c r="Q16" s="243">
        <f>ROUND(E16*P16,2)</f>
        <v>0</v>
      </c>
      <c r="R16" s="245"/>
      <c r="S16" s="245" t="s">
        <v>238</v>
      </c>
      <c r="T16" s="246" t="s">
        <v>239</v>
      </c>
      <c r="U16" s="223">
        <v>0</v>
      </c>
      <c r="V16" s="223">
        <f>ROUND(E16*U16,2)</f>
        <v>0</v>
      </c>
      <c r="W16" s="223"/>
      <c r="X16" s="223" t="s">
        <v>240</v>
      </c>
      <c r="Y16" s="223" t="s">
        <v>241</v>
      </c>
      <c r="Z16" s="212"/>
      <c r="AA16" s="212"/>
      <c r="AB16" s="212"/>
      <c r="AC16" s="212"/>
      <c r="AD16" s="212"/>
      <c r="AE16" s="212"/>
      <c r="AF16" s="212"/>
      <c r="AG16" s="212" t="s">
        <v>580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40">
        <v>8</v>
      </c>
      <c r="B17" s="241" t="s">
        <v>779</v>
      </c>
      <c r="C17" s="250" t="s">
        <v>780</v>
      </c>
      <c r="D17" s="242" t="s">
        <v>280</v>
      </c>
      <c r="E17" s="243">
        <v>14</v>
      </c>
      <c r="F17" s="244"/>
      <c r="G17" s="245">
        <f>ROUND(E17*F17,2)</f>
        <v>0</v>
      </c>
      <c r="H17" s="244"/>
      <c r="I17" s="245">
        <f>ROUND(E17*H17,2)</f>
        <v>0</v>
      </c>
      <c r="J17" s="244"/>
      <c r="K17" s="245">
        <f>ROUND(E17*J17,2)</f>
        <v>0</v>
      </c>
      <c r="L17" s="245">
        <v>21</v>
      </c>
      <c r="M17" s="245">
        <f>G17*(1+L17/100)</f>
        <v>0</v>
      </c>
      <c r="N17" s="243">
        <v>0</v>
      </c>
      <c r="O17" s="243">
        <f>ROUND(E17*N17,2)</f>
        <v>0</v>
      </c>
      <c r="P17" s="243">
        <v>0</v>
      </c>
      <c r="Q17" s="243">
        <f>ROUND(E17*P17,2)</f>
        <v>0</v>
      </c>
      <c r="R17" s="245"/>
      <c r="S17" s="245" t="s">
        <v>238</v>
      </c>
      <c r="T17" s="246" t="s">
        <v>239</v>
      </c>
      <c r="U17" s="223">
        <v>0</v>
      </c>
      <c r="V17" s="223">
        <f>ROUND(E17*U17,2)</f>
        <v>0</v>
      </c>
      <c r="W17" s="223"/>
      <c r="X17" s="223" t="s">
        <v>240</v>
      </c>
      <c r="Y17" s="223" t="s">
        <v>241</v>
      </c>
      <c r="Z17" s="212"/>
      <c r="AA17" s="212"/>
      <c r="AB17" s="212"/>
      <c r="AC17" s="212"/>
      <c r="AD17" s="212"/>
      <c r="AE17" s="212"/>
      <c r="AF17" s="212"/>
      <c r="AG17" s="212" t="s">
        <v>580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40">
        <v>9</v>
      </c>
      <c r="B18" s="241" t="s">
        <v>772</v>
      </c>
      <c r="C18" s="250" t="s">
        <v>781</v>
      </c>
      <c r="D18" s="242" t="s">
        <v>314</v>
      </c>
      <c r="E18" s="243">
        <v>16</v>
      </c>
      <c r="F18" s="244"/>
      <c r="G18" s="245">
        <f>ROUND(E18*F18,2)</f>
        <v>0</v>
      </c>
      <c r="H18" s="244"/>
      <c r="I18" s="245">
        <f>ROUND(E18*H18,2)</f>
        <v>0</v>
      </c>
      <c r="J18" s="244"/>
      <c r="K18" s="245">
        <f>ROUND(E18*J18,2)</f>
        <v>0</v>
      </c>
      <c r="L18" s="245">
        <v>21</v>
      </c>
      <c r="M18" s="245">
        <f>G18*(1+L18/100)</f>
        <v>0</v>
      </c>
      <c r="N18" s="243">
        <v>0</v>
      </c>
      <c r="O18" s="243">
        <f>ROUND(E18*N18,2)</f>
        <v>0</v>
      </c>
      <c r="P18" s="243">
        <v>0</v>
      </c>
      <c r="Q18" s="243">
        <f>ROUND(E18*P18,2)</f>
        <v>0</v>
      </c>
      <c r="R18" s="245"/>
      <c r="S18" s="245" t="s">
        <v>238</v>
      </c>
      <c r="T18" s="246" t="s">
        <v>239</v>
      </c>
      <c r="U18" s="223">
        <v>0</v>
      </c>
      <c r="V18" s="223">
        <f>ROUND(E18*U18,2)</f>
        <v>0</v>
      </c>
      <c r="W18" s="223"/>
      <c r="X18" s="223" t="s">
        <v>782</v>
      </c>
      <c r="Y18" s="223" t="s">
        <v>241</v>
      </c>
      <c r="Z18" s="212"/>
      <c r="AA18" s="212"/>
      <c r="AB18" s="212"/>
      <c r="AC18" s="212"/>
      <c r="AD18" s="212"/>
      <c r="AE18" s="212"/>
      <c r="AF18" s="212"/>
      <c r="AG18" s="212" t="s">
        <v>783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40">
        <v>10</v>
      </c>
      <c r="B19" s="241" t="s">
        <v>784</v>
      </c>
      <c r="C19" s="250" t="s">
        <v>785</v>
      </c>
      <c r="D19" s="242" t="s">
        <v>324</v>
      </c>
      <c r="E19" s="243">
        <v>24</v>
      </c>
      <c r="F19" s="244"/>
      <c r="G19" s="245">
        <f>ROUND(E19*F19,2)</f>
        <v>0</v>
      </c>
      <c r="H19" s="244"/>
      <c r="I19" s="245">
        <f>ROUND(E19*H19,2)</f>
        <v>0</v>
      </c>
      <c r="J19" s="244"/>
      <c r="K19" s="245">
        <f>ROUND(E19*J19,2)</f>
        <v>0</v>
      </c>
      <c r="L19" s="245">
        <v>21</v>
      </c>
      <c r="M19" s="245">
        <f>G19*(1+L19/100)</f>
        <v>0</v>
      </c>
      <c r="N19" s="243">
        <v>0</v>
      </c>
      <c r="O19" s="243">
        <f>ROUND(E19*N19,2)</f>
        <v>0</v>
      </c>
      <c r="P19" s="243">
        <v>0</v>
      </c>
      <c r="Q19" s="243">
        <f>ROUND(E19*P19,2)</f>
        <v>0</v>
      </c>
      <c r="R19" s="245"/>
      <c r="S19" s="245" t="s">
        <v>238</v>
      </c>
      <c r="T19" s="246" t="s">
        <v>239</v>
      </c>
      <c r="U19" s="223">
        <v>0</v>
      </c>
      <c r="V19" s="223">
        <f>ROUND(E19*U19,2)</f>
        <v>0</v>
      </c>
      <c r="W19" s="223"/>
      <c r="X19" s="223" t="s">
        <v>240</v>
      </c>
      <c r="Y19" s="223" t="s">
        <v>241</v>
      </c>
      <c r="Z19" s="212"/>
      <c r="AA19" s="212"/>
      <c r="AB19" s="212"/>
      <c r="AC19" s="212"/>
      <c r="AD19" s="212"/>
      <c r="AE19" s="212"/>
      <c r="AF19" s="212"/>
      <c r="AG19" s="212" t="s">
        <v>580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40">
        <v>11</v>
      </c>
      <c r="B20" s="241" t="s">
        <v>786</v>
      </c>
      <c r="C20" s="250" t="s">
        <v>787</v>
      </c>
      <c r="D20" s="242" t="s">
        <v>324</v>
      </c>
      <c r="E20" s="243">
        <v>34</v>
      </c>
      <c r="F20" s="244"/>
      <c r="G20" s="245">
        <f>ROUND(E20*F20,2)</f>
        <v>0</v>
      </c>
      <c r="H20" s="244"/>
      <c r="I20" s="245">
        <f>ROUND(E20*H20,2)</f>
        <v>0</v>
      </c>
      <c r="J20" s="244"/>
      <c r="K20" s="245">
        <f>ROUND(E20*J20,2)</f>
        <v>0</v>
      </c>
      <c r="L20" s="245">
        <v>21</v>
      </c>
      <c r="M20" s="245">
        <f>G20*(1+L20/100)</f>
        <v>0</v>
      </c>
      <c r="N20" s="243">
        <v>0</v>
      </c>
      <c r="O20" s="243">
        <f>ROUND(E20*N20,2)</f>
        <v>0</v>
      </c>
      <c r="P20" s="243">
        <v>0</v>
      </c>
      <c r="Q20" s="243">
        <f>ROUND(E20*P20,2)</f>
        <v>0</v>
      </c>
      <c r="R20" s="245"/>
      <c r="S20" s="245" t="s">
        <v>238</v>
      </c>
      <c r="T20" s="246" t="s">
        <v>239</v>
      </c>
      <c r="U20" s="223">
        <v>0</v>
      </c>
      <c r="V20" s="223">
        <f>ROUND(E20*U20,2)</f>
        <v>0</v>
      </c>
      <c r="W20" s="223"/>
      <c r="X20" s="223" t="s">
        <v>240</v>
      </c>
      <c r="Y20" s="223" t="s">
        <v>241</v>
      </c>
      <c r="Z20" s="212"/>
      <c r="AA20" s="212"/>
      <c r="AB20" s="212"/>
      <c r="AC20" s="212"/>
      <c r="AD20" s="212"/>
      <c r="AE20" s="212"/>
      <c r="AF20" s="212"/>
      <c r="AG20" s="212" t="s">
        <v>580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40">
        <v>12</v>
      </c>
      <c r="B21" s="241" t="s">
        <v>788</v>
      </c>
      <c r="C21" s="250" t="s">
        <v>789</v>
      </c>
      <c r="D21" s="242" t="s">
        <v>324</v>
      </c>
      <c r="E21" s="243">
        <v>24</v>
      </c>
      <c r="F21" s="244"/>
      <c r="G21" s="245">
        <f>ROUND(E21*F21,2)</f>
        <v>0</v>
      </c>
      <c r="H21" s="244"/>
      <c r="I21" s="245">
        <f>ROUND(E21*H21,2)</f>
        <v>0</v>
      </c>
      <c r="J21" s="244"/>
      <c r="K21" s="245">
        <f>ROUND(E21*J21,2)</f>
        <v>0</v>
      </c>
      <c r="L21" s="245">
        <v>21</v>
      </c>
      <c r="M21" s="245">
        <f>G21*(1+L21/100)</f>
        <v>0</v>
      </c>
      <c r="N21" s="243">
        <v>0</v>
      </c>
      <c r="O21" s="243">
        <f>ROUND(E21*N21,2)</f>
        <v>0</v>
      </c>
      <c r="P21" s="243">
        <v>0</v>
      </c>
      <c r="Q21" s="243">
        <f>ROUND(E21*P21,2)</f>
        <v>0</v>
      </c>
      <c r="R21" s="245"/>
      <c r="S21" s="245" t="s">
        <v>238</v>
      </c>
      <c r="T21" s="246" t="s">
        <v>239</v>
      </c>
      <c r="U21" s="223">
        <v>0</v>
      </c>
      <c r="V21" s="223">
        <f>ROUND(E21*U21,2)</f>
        <v>0</v>
      </c>
      <c r="W21" s="223"/>
      <c r="X21" s="223" t="s">
        <v>240</v>
      </c>
      <c r="Y21" s="223" t="s">
        <v>241</v>
      </c>
      <c r="Z21" s="212"/>
      <c r="AA21" s="212"/>
      <c r="AB21" s="212"/>
      <c r="AC21" s="212"/>
      <c r="AD21" s="212"/>
      <c r="AE21" s="212"/>
      <c r="AF21" s="212"/>
      <c r="AG21" s="212" t="s">
        <v>580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40">
        <v>13</v>
      </c>
      <c r="B22" s="241" t="s">
        <v>790</v>
      </c>
      <c r="C22" s="250" t="s">
        <v>791</v>
      </c>
      <c r="D22" s="242" t="s">
        <v>324</v>
      </c>
      <c r="E22" s="243">
        <v>34</v>
      </c>
      <c r="F22" s="244"/>
      <c r="G22" s="245">
        <f>ROUND(E22*F22,2)</f>
        <v>0</v>
      </c>
      <c r="H22" s="244"/>
      <c r="I22" s="245">
        <f>ROUND(E22*H22,2)</f>
        <v>0</v>
      </c>
      <c r="J22" s="244"/>
      <c r="K22" s="245">
        <f>ROUND(E22*J22,2)</f>
        <v>0</v>
      </c>
      <c r="L22" s="245">
        <v>21</v>
      </c>
      <c r="M22" s="245">
        <f>G22*(1+L22/100)</f>
        <v>0</v>
      </c>
      <c r="N22" s="243">
        <v>0</v>
      </c>
      <c r="O22" s="243">
        <f>ROUND(E22*N22,2)</f>
        <v>0</v>
      </c>
      <c r="P22" s="243">
        <v>0</v>
      </c>
      <c r="Q22" s="243">
        <f>ROUND(E22*P22,2)</f>
        <v>0</v>
      </c>
      <c r="R22" s="245"/>
      <c r="S22" s="245" t="s">
        <v>238</v>
      </c>
      <c r="T22" s="246" t="s">
        <v>239</v>
      </c>
      <c r="U22" s="223">
        <v>0</v>
      </c>
      <c r="V22" s="223">
        <f>ROUND(E22*U22,2)</f>
        <v>0</v>
      </c>
      <c r="W22" s="223"/>
      <c r="X22" s="223" t="s">
        <v>240</v>
      </c>
      <c r="Y22" s="223" t="s">
        <v>241</v>
      </c>
      <c r="Z22" s="212"/>
      <c r="AA22" s="212"/>
      <c r="AB22" s="212"/>
      <c r="AC22" s="212"/>
      <c r="AD22" s="212"/>
      <c r="AE22" s="212"/>
      <c r="AF22" s="212"/>
      <c r="AG22" s="212" t="s">
        <v>580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40">
        <v>14</v>
      </c>
      <c r="B23" s="241" t="s">
        <v>792</v>
      </c>
      <c r="C23" s="250" t="s">
        <v>793</v>
      </c>
      <c r="D23" s="242" t="s">
        <v>280</v>
      </c>
      <c r="E23" s="243">
        <v>6</v>
      </c>
      <c r="F23" s="244"/>
      <c r="G23" s="245">
        <f>ROUND(E23*F23,2)</f>
        <v>0</v>
      </c>
      <c r="H23" s="244"/>
      <c r="I23" s="245">
        <f>ROUND(E23*H23,2)</f>
        <v>0</v>
      </c>
      <c r="J23" s="244"/>
      <c r="K23" s="245">
        <f>ROUND(E23*J23,2)</f>
        <v>0</v>
      </c>
      <c r="L23" s="245">
        <v>21</v>
      </c>
      <c r="M23" s="245">
        <f>G23*(1+L23/100)</f>
        <v>0</v>
      </c>
      <c r="N23" s="243">
        <v>0</v>
      </c>
      <c r="O23" s="243">
        <f>ROUND(E23*N23,2)</f>
        <v>0</v>
      </c>
      <c r="P23" s="243">
        <v>0</v>
      </c>
      <c r="Q23" s="243">
        <f>ROUND(E23*P23,2)</f>
        <v>0</v>
      </c>
      <c r="R23" s="245"/>
      <c r="S23" s="245" t="s">
        <v>238</v>
      </c>
      <c r="T23" s="246" t="s">
        <v>239</v>
      </c>
      <c r="U23" s="223">
        <v>0</v>
      </c>
      <c r="V23" s="223">
        <f>ROUND(E23*U23,2)</f>
        <v>0</v>
      </c>
      <c r="W23" s="223"/>
      <c r="X23" s="223" t="s">
        <v>240</v>
      </c>
      <c r="Y23" s="223" t="s">
        <v>241</v>
      </c>
      <c r="Z23" s="212"/>
      <c r="AA23" s="212"/>
      <c r="AB23" s="212"/>
      <c r="AC23" s="212"/>
      <c r="AD23" s="212"/>
      <c r="AE23" s="212"/>
      <c r="AF23" s="212"/>
      <c r="AG23" s="212" t="s">
        <v>580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40">
        <v>15</v>
      </c>
      <c r="B24" s="241" t="s">
        <v>768</v>
      </c>
      <c r="C24" s="250" t="s">
        <v>794</v>
      </c>
      <c r="D24" s="242" t="s">
        <v>280</v>
      </c>
      <c r="E24" s="243">
        <v>14</v>
      </c>
      <c r="F24" s="244"/>
      <c r="G24" s="245">
        <f>ROUND(E24*F24,2)</f>
        <v>0</v>
      </c>
      <c r="H24" s="244"/>
      <c r="I24" s="245">
        <f>ROUND(E24*H24,2)</f>
        <v>0</v>
      </c>
      <c r="J24" s="244"/>
      <c r="K24" s="245">
        <f>ROUND(E24*J24,2)</f>
        <v>0</v>
      </c>
      <c r="L24" s="245">
        <v>21</v>
      </c>
      <c r="M24" s="245">
        <f>G24*(1+L24/100)</f>
        <v>0</v>
      </c>
      <c r="N24" s="243">
        <v>0</v>
      </c>
      <c r="O24" s="243">
        <f>ROUND(E24*N24,2)</f>
        <v>0</v>
      </c>
      <c r="P24" s="243">
        <v>0</v>
      </c>
      <c r="Q24" s="243">
        <f>ROUND(E24*P24,2)</f>
        <v>0</v>
      </c>
      <c r="R24" s="245"/>
      <c r="S24" s="245" t="s">
        <v>238</v>
      </c>
      <c r="T24" s="246" t="s">
        <v>239</v>
      </c>
      <c r="U24" s="223">
        <v>0</v>
      </c>
      <c r="V24" s="223">
        <f>ROUND(E24*U24,2)</f>
        <v>0</v>
      </c>
      <c r="W24" s="223"/>
      <c r="X24" s="223" t="s">
        <v>782</v>
      </c>
      <c r="Y24" s="223" t="s">
        <v>241</v>
      </c>
      <c r="Z24" s="212"/>
      <c r="AA24" s="212"/>
      <c r="AB24" s="212"/>
      <c r="AC24" s="212"/>
      <c r="AD24" s="212"/>
      <c r="AE24" s="212"/>
      <c r="AF24" s="212"/>
      <c r="AG24" s="212" t="s">
        <v>783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40">
        <v>16</v>
      </c>
      <c r="B25" s="241" t="s">
        <v>795</v>
      </c>
      <c r="C25" s="250" t="s">
        <v>796</v>
      </c>
      <c r="D25" s="242" t="s">
        <v>270</v>
      </c>
      <c r="E25" s="243">
        <v>0.57999999999999996</v>
      </c>
      <c r="F25" s="244"/>
      <c r="G25" s="245">
        <f>ROUND(E25*F25,2)</f>
        <v>0</v>
      </c>
      <c r="H25" s="244"/>
      <c r="I25" s="245">
        <f>ROUND(E25*H25,2)</f>
        <v>0</v>
      </c>
      <c r="J25" s="244"/>
      <c r="K25" s="245">
        <f>ROUND(E25*J25,2)</f>
        <v>0</v>
      </c>
      <c r="L25" s="245">
        <v>21</v>
      </c>
      <c r="M25" s="245">
        <f>G25*(1+L25/100)</f>
        <v>0</v>
      </c>
      <c r="N25" s="243">
        <v>0</v>
      </c>
      <c r="O25" s="243">
        <f>ROUND(E25*N25,2)</f>
        <v>0</v>
      </c>
      <c r="P25" s="243">
        <v>0</v>
      </c>
      <c r="Q25" s="243">
        <f>ROUND(E25*P25,2)</f>
        <v>0</v>
      </c>
      <c r="R25" s="245"/>
      <c r="S25" s="245" t="s">
        <v>238</v>
      </c>
      <c r="T25" s="246" t="s">
        <v>239</v>
      </c>
      <c r="U25" s="223">
        <v>0</v>
      </c>
      <c r="V25" s="223">
        <f>ROUND(E25*U25,2)</f>
        <v>0</v>
      </c>
      <c r="W25" s="223"/>
      <c r="X25" s="223" t="s">
        <v>240</v>
      </c>
      <c r="Y25" s="223" t="s">
        <v>241</v>
      </c>
      <c r="Z25" s="212"/>
      <c r="AA25" s="212"/>
      <c r="AB25" s="212"/>
      <c r="AC25" s="212"/>
      <c r="AD25" s="212"/>
      <c r="AE25" s="212"/>
      <c r="AF25" s="212"/>
      <c r="AG25" s="212" t="s">
        <v>580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x14ac:dyDescent="0.25">
      <c r="A26" s="226" t="s">
        <v>233</v>
      </c>
      <c r="B26" s="227" t="s">
        <v>172</v>
      </c>
      <c r="C26" s="249" t="s">
        <v>173</v>
      </c>
      <c r="D26" s="228"/>
      <c r="E26" s="229"/>
      <c r="F26" s="230"/>
      <c r="G26" s="230">
        <f>SUMIF(AG27:AG45,"&lt;&gt;NOR",G27:G45)</f>
        <v>0</v>
      </c>
      <c r="H26" s="230"/>
      <c r="I26" s="230">
        <f>SUM(I27:I45)</f>
        <v>0</v>
      </c>
      <c r="J26" s="230"/>
      <c r="K26" s="230">
        <f>SUM(K27:K45)</f>
        <v>0</v>
      </c>
      <c r="L26" s="230"/>
      <c r="M26" s="230">
        <f>SUM(M27:M45)</f>
        <v>0</v>
      </c>
      <c r="N26" s="229"/>
      <c r="O26" s="229">
        <f>SUM(O27:O45)</f>
        <v>0</v>
      </c>
      <c r="P26" s="229"/>
      <c r="Q26" s="229">
        <f>SUM(Q27:Q45)</f>
        <v>0</v>
      </c>
      <c r="R26" s="230"/>
      <c r="S26" s="230"/>
      <c r="T26" s="231"/>
      <c r="U26" s="225"/>
      <c r="V26" s="225">
        <f>SUM(V27:V45)</f>
        <v>0</v>
      </c>
      <c r="W26" s="225"/>
      <c r="X26" s="225"/>
      <c r="Y26" s="225"/>
      <c r="AG26" t="s">
        <v>234</v>
      </c>
    </row>
    <row r="27" spans="1:60" outlineLevel="1" x14ac:dyDescent="0.25">
      <c r="A27" s="240">
        <v>17</v>
      </c>
      <c r="B27" s="241" t="s">
        <v>797</v>
      </c>
      <c r="C27" s="250" t="s">
        <v>798</v>
      </c>
      <c r="D27" s="242" t="s">
        <v>280</v>
      </c>
      <c r="E27" s="243">
        <v>20</v>
      </c>
      <c r="F27" s="244"/>
      <c r="G27" s="245">
        <f>ROUND(E27*F27,2)</f>
        <v>0</v>
      </c>
      <c r="H27" s="244"/>
      <c r="I27" s="245">
        <f>ROUND(E27*H27,2)</f>
        <v>0</v>
      </c>
      <c r="J27" s="244"/>
      <c r="K27" s="245">
        <f>ROUND(E27*J27,2)</f>
        <v>0</v>
      </c>
      <c r="L27" s="245">
        <v>21</v>
      </c>
      <c r="M27" s="245">
        <f>G27*(1+L27/100)</f>
        <v>0</v>
      </c>
      <c r="N27" s="243">
        <v>0</v>
      </c>
      <c r="O27" s="243">
        <f>ROUND(E27*N27,2)</f>
        <v>0</v>
      </c>
      <c r="P27" s="243">
        <v>0</v>
      </c>
      <c r="Q27" s="243">
        <f>ROUND(E27*P27,2)</f>
        <v>0</v>
      </c>
      <c r="R27" s="245"/>
      <c r="S27" s="245" t="s">
        <v>238</v>
      </c>
      <c r="T27" s="246" t="s">
        <v>239</v>
      </c>
      <c r="U27" s="223">
        <v>0</v>
      </c>
      <c r="V27" s="223">
        <f>ROUND(E27*U27,2)</f>
        <v>0</v>
      </c>
      <c r="W27" s="223"/>
      <c r="X27" s="223" t="s">
        <v>240</v>
      </c>
      <c r="Y27" s="223" t="s">
        <v>241</v>
      </c>
      <c r="Z27" s="212"/>
      <c r="AA27" s="212"/>
      <c r="AB27" s="212"/>
      <c r="AC27" s="212"/>
      <c r="AD27" s="212"/>
      <c r="AE27" s="212"/>
      <c r="AF27" s="212"/>
      <c r="AG27" s="212" t="s">
        <v>580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40">
        <v>18</v>
      </c>
      <c r="B28" s="241" t="s">
        <v>799</v>
      </c>
      <c r="C28" s="250" t="s">
        <v>800</v>
      </c>
      <c r="D28" s="242" t="s">
        <v>280</v>
      </c>
      <c r="E28" s="243">
        <v>28</v>
      </c>
      <c r="F28" s="244"/>
      <c r="G28" s="245">
        <f>ROUND(E28*F28,2)</f>
        <v>0</v>
      </c>
      <c r="H28" s="244"/>
      <c r="I28" s="245">
        <f>ROUND(E28*H28,2)</f>
        <v>0</v>
      </c>
      <c r="J28" s="244"/>
      <c r="K28" s="245">
        <f>ROUND(E28*J28,2)</f>
        <v>0</v>
      </c>
      <c r="L28" s="245">
        <v>21</v>
      </c>
      <c r="M28" s="245">
        <f>G28*(1+L28/100)</f>
        <v>0</v>
      </c>
      <c r="N28" s="243">
        <v>0</v>
      </c>
      <c r="O28" s="243">
        <f>ROUND(E28*N28,2)</f>
        <v>0</v>
      </c>
      <c r="P28" s="243">
        <v>0</v>
      </c>
      <c r="Q28" s="243">
        <f>ROUND(E28*P28,2)</f>
        <v>0</v>
      </c>
      <c r="R28" s="245"/>
      <c r="S28" s="245" t="s">
        <v>238</v>
      </c>
      <c r="T28" s="246" t="s">
        <v>239</v>
      </c>
      <c r="U28" s="223">
        <v>0</v>
      </c>
      <c r="V28" s="223">
        <f>ROUND(E28*U28,2)</f>
        <v>0</v>
      </c>
      <c r="W28" s="223"/>
      <c r="X28" s="223" t="s">
        <v>240</v>
      </c>
      <c r="Y28" s="223" t="s">
        <v>241</v>
      </c>
      <c r="Z28" s="212"/>
      <c r="AA28" s="212"/>
      <c r="AB28" s="212"/>
      <c r="AC28" s="212"/>
      <c r="AD28" s="212"/>
      <c r="AE28" s="212"/>
      <c r="AF28" s="212"/>
      <c r="AG28" s="212" t="s">
        <v>580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40">
        <v>19</v>
      </c>
      <c r="B29" s="241" t="s">
        <v>801</v>
      </c>
      <c r="C29" s="250" t="s">
        <v>802</v>
      </c>
      <c r="D29" s="242" t="s">
        <v>280</v>
      </c>
      <c r="E29" s="243">
        <v>10</v>
      </c>
      <c r="F29" s="244"/>
      <c r="G29" s="245">
        <f>ROUND(E29*F29,2)</f>
        <v>0</v>
      </c>
      <c r="H29" s="244"/>
      <c r="I29" s="245">
        <f>ROUND(E29*H29,2)</f>
        <v>0</v>
      </c>
      <c r="J29" s="244"/>
      <c r="K29" s="245">
        <f>ROUND(E29*J29,2)</f>
        <v>0</v>
      </c>
      <c r="L29" s="245">
        <v>21</v>
      </c>
      <c r="M29" s="245">
        <f>G29*(1+L29/100)</f>
        <v>0</v>
      </c>
      <c r="N29" s="243">
        <v>0</v>
      </c>
      <c r="O29" s="243">
        <f>ROUND(E29*N29,2)</f>
        <v>0</v>
      </c>
      <c r="P29" s="243">
        <v>0</v>
      </c>
      <c r="Q29" s="243">
        <f>ROUND(E29*P29,2)</f>
        <v>0</v>
      </c>
      <c r="R29" s="245"/>
      <c r="S29" s="245" t="s">
        <v>238</v>
      </c>
      <c r="T29" s="246" t="s">
        <v>239</v>
      </c>
      <c r="U29" s="223">
        <v>0</v>
      </c>
      <c r="V29" s="223">
        <f>ROUND(E29*U29,2)</f>
        <v>0</v>
      </c>
      <c r="W29" s="223"/>
      <c r="X29" s="223" t="s">
        <v>240</v>
      </c>
      <c r="Y29" s="223" t="s">
        <v>241</v>
      </c>
      <c r="Z29" s="212"/>
      <c r="AA29" s="212"/>
      <c r="AB29" s="212"/>
      <c r="AC29" s="212"/>
      <c r="AD29" s="212"/>
      <c r="AE29" s="212"/>
      <c r="AF29" s="212"/>
      <c r="AG29" s="212" t="s">
        <v>580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40">
        <v>20</v>
      </c>
      <c r="B30" s="241" t="s">
        <v>803</v>
      </c>
      <c r="C30" s="250" t="s">
        <v>804</v>
      </c>
      <c r="D30" s="242" t="s">
        <v>280</v>
      </c>
      <c r="E30" s="243">
        <v>14</v>
      </c>
      <c r="F30" s="244"/>
      <c r="G30" s="245">
        <f>ROUND(E30*F30,2)</f>
        <v>0</v>
      </c>
      <c r="H30" s="244"/>
      <c r="I30" s="245">
        <f>ROUND(E30*H30,2)</f>
        <v>0</v>
      </c>
      <c r="J30" s="244"/>
      <c r="K30" s="245">
        <f>ROUND(E30*J30,2)</f>
        <v>0</v>
      </c>
      <c r="L30" s="245">
        <v>21</v>
      </c>
      <c r="M30" s="245">
        <f>G30*(1+L30/100)</f>
        <v>0</v>
      </c>
      <c r="N30" s="243">
        <v>0</v>
      </c>
      <c r="O30" s="243">
        <f>ROUND(E30*N30,2)</f>
        <v>0</v>
      </c>
      <c r="P30" s="243">
        <v>0</v>
      </c>
      <c r="Q30" s="243">
        <f>ROUND(E30*P30,2)</f>
        <v>0</v>
      </c>
      <c r="R30" s="245"/>
      <c r="S30" s="245" t="s">
        <v>238</v>
      </c>
      <c r="T30" s="246" t="s">
        <v>239</v>
      </c>
      <c r="U30" s="223">
        <v>0</v>
      </c>
      <c r="V30" s="223">
        <f>ROUND(E30*U30,2)</f>
        <v>0</v>
      </c>
      <c r="W30" s="223"/>
      <c r="X30" s="223" t="s">
        <v>240</v>
      </c>
      <c r="Y30" s="223" t="s">
        <v>241</v>
      </c>
      <c r="Z30" s="212"/>
      <c r="AA30" s="212"/>
      <c r="AB30" s="212"/>
      <c r="AC30" s="212"/>
      <c r="AD30" s="212"/>
      <c r="AE30" s="212"/>
      <c r="AF30" s="212"/>
      <c r="AG30" s="212" t="s">
        <v>580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40">
        <v>21</v>
      </c>
      <c r="B31" s="241" t="s">
        <v>805</v>
      </c>
      <c r="C31" s="250" t="s">
        <v>806</v>
      </c>
      <c r="D31" s="242" t="s">
        <v>280</v>
      </c>
      <c r="E31" s="243">
        <v>20</v>
      </c>
      <c r="F31" s="244"/>
      <c r="G31" s="245">
        <f>ROUND(E31*F31,2)</f>
        <v>0</v>
      </c>
      <c r="H31" s="244"/>
      <c r="I31" s="245">
        <f>ROUND(E31*H31,2)</f>
        <v>0</v>
      </c>
      <c r="J31" s="244"/>
      <c r="K31" s="245">
        <f>ROUND(E31*J31,2)</f>
        <v>0</v>
      </c>
      <c r="L31" s="245">
        <v>21</v>
      </c>
      <c r="M31" s="245">
        <f>G31*(1+L31/100)</f>
        <v>0</v>
      </c>
      <c r="N31" s="243">
        <v>0</v>
      </c>
      <c r="O31" s="243">
        <f>ROUND(E31*N31,2)</f>
        <v>0</v>
      </c>
      <c r="P31" s="243">
        <v>0</v>
      </c>
      <c r="Q31" s="243">
        <f>ROUND(E31*P31,2)</f>
        <v>0</v>
      </c>
      <c r="R31" s="245"/>
      <c r="S31" s="245" t="s">
        <v>238</v>
      </c>
      <c r="T31" s="246" t="s">
        <v>239</v>
      </c>
      <c r="U31" s="223">
        <v>0</v>
      </c>
      <c r="V31" s="223">
        <f>ROUND(E31*U31,2)</f>
        <v>0</v>
      </c>
      <c r="W31" s="223"/>
      <c r="X31" s="223" t="s">
        <v>240</v>
      </c>
      <c r="Y31" s="223" t="s">
        <v>241</v>
      </c>
      <c r="Z31" s="212"/>
      <c r="AA31" s="212"/>
      <c r="AB31" s="212"/>
      <c r="AC31" s="212"/>
      <c r="AD31" s="212"/>
      <c r="AE31" s="212"/>
      <c r="AF31" s="212"/>
      <c r="AG31" s="212" t="s">
        <v>580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40">
        <v>22</v>
      </c>
      <c r="B32" s="241" t="s">
        <v>807</v>
      </c>
      <c r="C32" s="250" t="s">
        <v>808</v>
      </c>
      <c r="D32" s="242" t="s">
        <v>280</v>
      </c>
      <c r="E32" s="243">
        <v>28</v>
      </c>
      <c r="F32" s="244"/>
      <c r="G32" s="245">
        <f>ROUND(E32*F32,2)</f>
        <v>0</v>
      </c>
      <c r="H32" s="244"/>
      <c r="I32" s="245">
        <f>ROUND(E32*H32,2)</f>
        <v>0</v>
      </c>
      <c r="J32" s="244"/>
      <c r="K32" s="245">
        <f>ROUND(E32*J32,2)</f>
        <v>0</v>
      </c>
      <c r="L32" s="245">
        <v>21</v>
      </c>
      <c r="M32" s="245">
        <f>G32*(1+L32/100)</f>
        <v>0</v>
      </c>
      <c r="N32" s="243">
        <v>0</v>
      </c>
      <c r="O32" s="243">
        <f>ROUND(E32*N32,2)</f>
        <v>0</v>
      </c>
      <c r="P32" s="243">
        <v>0</v>
      </c>
      <c r="Q32" s="243">
        <f>ROUND(E32*P32,2)</f>
        <v>0</v>
      </c>
      <c r="R32" s="245"/>
      <c r="S32" s="245" t="s">
        <v>238</v>
      </c>
      <c r="T32" s="246" t="s">
        <v>239</v>
      </c>
      <c r="U32" s="223">
        <v>0</v>
      </c>
      <c r="V32" s="223">
        <f>ROUND(E32*U32,2)</f>
        <v>0</v>
      </c>
      <c r="W32" s="223"/>
      <c r="X32" s="223" t="s">
        <v>240</v>
      </c>
      <c r="Y32" s="223" t="s">
        <v>241</v>
      </c>
      <c r="Z32" s="212"/>
      <c r="AA32" s="212"/>
      <c r="AB32" s="212"/>
      <c r="AC32" s="212"/>
      <c r="AD32" s="212"/>
      <c r="AE32" s="212"/>
      <c r="AF32" s="212"/>
      <c r="AG32" s="212" t="s">
        <v>580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40">
        <v>23</v>
      </c>
      <c r="B33" s="241" t="s">
        <v>809</v>
      </c>
      <c r="C33" s="250" t="s">
        <v>810</v>
      </c>
      <c r="D33" s="242" t="s">
        <v>280</v>
      </c>
      <c r="E33" s="243">
        <v>20</v>
      </c>
      <c r="F33" s="244"/>
      <c r="G33" s="245">
        <f>ROUND(E33*F33,2)</f>
        <v>0</v>
      </c>
      <c r="H33" s="244"/>
      <c r="I33" s="245">
        <f>ROUND(E33*H33,2)</f>
        <v>0</v>
      </c>
      <c r="J33" s="244"/>
      <c r="K33" s="245">
        <f>ROUND(E33*J33,2)</f>
        <v>0</v>
      </c>
      <c r="L33" s="245">
        <v>21</v>
      </c>
      <c r="M33" s="245">
        <f>G33*(1+L33/100)</f>
        <v>0</v>
      </c>
      <c r="N33" s="243">
        <v>0</v>
      </c>
      <c r="O33" s="243">
        <f>ROUND(E33*N33,2)</f>
        <v>0</v>
      </c>
      <c r="P33" s="243">
        <v>0</v>
      </c>
      <c r="Q33" s="243">
        <f>ROUND(E33*P33,2)</f>
        <v>0</v>
      </c>
      <c r="R33" s="245"/>
      <c r="S33" s="245" t="s">
        <v>238</v>
      </c>
      <c r="T33" s="246" t="s">
        <v>239</v>
      </c>
      <c r="U33" s="223">
        <v>0</v>
      </c>
      <c r="V33" s="223">
        <f>ROUND(E33*U33,2)</f>
        <v>0</v>
      </c>
      <c r="W33" s="223"/>
      <c r="X33" s="223" t="s">
        <v>240</v>
      </c>
      <c r="Y33" s="223" t="s">
        <v>241</v>
      </c>
      <c r="Z33" s="212"/>
      <c r="AA33" s="212"/>
      <c r="AB33" s="212"/>
      <c r="AC33" s="212"/>
      <c r="AD33" s="212"/>
      <c r="AE33" s="212"/>
      <c r="AF33" s="212"/>
      <c r="AG33" s="212" t="s">
        <v>580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40">
        <v>24</v>
      </c>
      <c r="B34" s="241" t="s">
        <v>811</v>
      </c>
      <c r="C34" s="250" t="s">
        <v>812</v>
      </c>
      <c r="D34" s="242" t="s">
        <v>280</v>
      </c>
      <c r="E34" s="243">
        <v>28</v>
      </c>
      <c r="F34" s="244"/>
      <c r="G34" s="245">
        <f>ROUND(E34*F34,2)</f>
        <v>0</v>
      </c>
      <c r="H34" s="244"/>
      <c r="I34" s="245">
        <f>ROUND(E34*H34,2)</f>
        <v>0</v>
      </c>
      <c r="J34" s="244"/>
      <c r="K34" s="245">
        <f>ROUND(E34*J34,2)</f>
        <v>0</v>
      </c>
      <c r="L34" s="245">
        <v>21</v>
      </c>
      <c r="M34" s="245">
        <f>G34*(1+L34/100)</f>
        <v>0</v>
      </c>
      <c r="N34" s="243">
        <v>0</v>
      </c>
      <c r="O34" s="243">
        <f>ROUND(E34*N34,2)</f>
        <v>0</v>
      </c>
      <c r="P34" s="243">
        <v>0</v>
      </c>
      <c r="Q34" s="243">
        <f>ROUND(E34*P34,2)</f>
        <v>0</v>
      </c>
      <c r="R34" s="245"/>
      <c r="S34" s="245" t="s">
        <v>238</v>
      </c>
      <c r="T34" s="246" t="s">
        <v>239</v>
      </c>
      <c r="U34" s="223">
        <v>0</v>
      </c>
      <c r="V34" s="223">
        <f>ROUND(E34*U34,2)</f>
        <v>0</v>
      </c>
      <c r="W34" s="223"/>
      <c r="X34" s="223" t="s">
        <v>240</v>
      </c>
      <c r="Y34" s="223" t="s">
        <v>241</v>
      </c>
      <c r="Z34" s="212"/>
      <c r="AA34" s="212"/>
      <c r="AB34" s="212"/>
      <c r="AC34" s="212"/>
      <c r="AD34" s="212"/>
      <c r="AE34" s="212"/>
      <c r="AF34" s="212"/>
      <c r="AG34" s="212" t="s">
        <v>580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40">
        <v>25</v>
      </c>
      <c r="B35" s="241" t="s">
        <v>813</v>
      </c>
      <c r="C35" s="250" t="s">
        <v>814</v>
      </c>
      <c r="D35" s="242" t="s">
        <v>365</v>
      </c>
      <c r="E35" s="243">
        <v>1.1519999999999999</v>
      </c>
      <c r="F35" s="244"/>
      <c r="G35" s="245">
        <f>ROUND(E35*F35,2)</f>
        <v>0</v>
      </c>
      <c r="H35" s="244"/>
      <c r="I35" s="245">
        <f>ROUND(E35*H35,2)</f>
        <v>0</v>
      </c>
      <c r="J35" s="244"/>
      <c r="K35" s="245">
        <f>ROUND(E35*J35,2)</f>
        <v>0</v>
      </c>
      <c r="L35" s="245">
        <v>21</v>
      </c>
      <c r="M35" s="245">
        <f>G35*(1+L35/100)</f>
        <v>0</v>
      </c>
      <c r="N35" s="243">
        <v>0</v>
      </c>
      <c r="O35" s="243">
        <f>ROUND(E35*N35,2)</f>
        <v>0</v>
      </c>
      <c r="P35" s="243">
        <v>0</v>
      </c>
      <c r="Q35" s="243">
        <f>ROUND(E35*P35,2)</f>
        <v>0</v>
      </c>
      <c r="R35" s="245"/>
      <c r="S35" s="245" t="s">
        <v>238</v>
      </c>
      <c r="T35" s="246" t="s">
        <v>239</v>
      </c>
      <c r="U35" s="223">
        <v>0</v>
      </c>
      <c r="V35" s="223">
        <f>ROUND(E35*U35,2)</f>
        <v>0</v>
      </c>
      <c r="W35" s="223"/>
      <c r="X35" s="223" t="s">
        <v>240</v>
      </c>
      <c r="Y35" s="223" t="s">
        <v>241</v>
      </c>
      <c r="Z35" s="212"/>
      <c r="AA35" s="212"/>
      <c r="AB35" s="212"/>
      <c r="AC35" s="212"/>
      <c r="AD35" s="212"/>
      <c r="AE35" s="212"/>
      <c r="AF35" s="212"/>
      <c r="AG35" s="212" t="s">
        <v>580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40">
        <v>26</v>
      </c>
      <c r="B36" s="241" t="s">
        <v>815</v>
      </c>
      <c r="C36" s="250" t="s">
        <v>816</v>
      </c>
      <c r="D36" s="242" t="s">
        <v>365</v>
      </c>
      <c r="E36" s="243">
        <v>1E-3</v>
      </c>
      <c r="F36" s="244"/>
      <c r="G36" s="245">
        <f>ROUND(E36*F36,2)</f>
        <v>0</v>
      </c>
      <c r="H36" s="244"/>
      <c r="I36" s="245">
        <f>ROUND(E36*H36,2)</f>
        <v>0</v>
      </c>
      <c r="J36" s="244"/>
      <c r="K36" s="245">
        <f>ROUND(E36*J36,2)</f>
        <v>0</v>
      </c>
      <c r="L36" s="245">
        <v>21</v>
      </c>
      <c r="M36" s="245">
        <f>G36*(1+L36/100)</f>
        <v>0</v>
      </c>
      <c r="N36" s="243">
        <v>0</v>
      </c>
      <c r="O36" s="243">
        <f>ROUND(E36*N36,2)</f>
        <v>0</v>
      </c>
      <c r="P36" s="243">
        <v>0</v>
      </c>
      <c r="Q36" s="243">
        <f>ROUND(E36*P36,2)</f>
        <v>0</v>
      </c>
      <c r="R36" s="245"/>
      <c r="S36" s="245" t="s">
        <v>238</v>
      </c>
      <c r="T36" s="246" t="s">
        <v>239</v>
      </c>
      <c r="U36" s="223">
        <v>0</v>
      </c>
      <c r="V36" s="223">
        <f>ROUND(E36*U36,2)</f>
        <v>0</v>
      </c>
      <c r="W36" s="223"/>
      <c r="X36" s="223" t="s">
        <v>240</v>
      </c>
      <c r="Y36" s="223" t="s">
        <v>241</v>
      </c>
      <c r="Z36" s="212"/>
      <c r="AA36" s="212"/>
      <c r="AB36" s="212"/>
      <c r="AC36" s="212"/>
      <c r="AD36" s="212"/>
      <c r="AE36" s="212"/>
      <c r="AF36" s="212"/>
      <c r="AG36" s="212" t="s">
        <v>580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40">
        <v>27</v>
      </c>
      <c r="B37" s="241" t="s">
        <v>817</v>
      </c>
      <c r="C37" s="250" t="s">
        <v>818</v>
      </c>
      <c r="D37" s="242" t="s">
        <v>365</v>
      </c>
      <c r="E37" s="243">
        <v>6.9999999999999999E-4</v>
      </c>
      <c r="F37" s="244"/>
      <c r="G37" s="245">
        <f>ROUND(E37*F37,2)</f>
        <v>0</v>
      </c>
      <c r="H37" s="244"/>
      <c r="I37" s="245">
        <f>ROUND(E37*H37,2)</f>
        <v>0</v>
      </c>
      <c r="J37" s="244"/>
      <c r="K37" s="245">
        <f>ROUND(E37*J37,2)</f>
        <v>0</v>
      </c>
      <c r="L37" s="245">
        <v>21</v>
      </c>
      <c r="M37" s="245">
        <f>G37*(1+L37/100)</f>
        <v>0</v>
      </c>
      <c r="N37" s="243">
        <v>0</v>
      </c>
      <c r="O37" s="243">
        <f>ROUND(E37*N37,2)</f>
        <v>0</v>
      </c>
      <c r="P37" s="243">
        <v>0</v>
      </c>
      <c r="Q37" s="243">
        <f>ROUND(E37*P37,2)</f>
        <v>0</v>
      </c>
      <c r="R37" s="245"/>
      <c r="S37" s="245" t="s">
        <v>238</v>
      </c>
      <c r="T37" s="246" t="s">
        <v>239</v>
      </c>
      <c r="U37" s="223">
        <v>0</v>
      </c>
      <c r="V37" s="223">
        <f>ROUND(E37*U37,2)</f>
        <v>0</v>
      </c>
      <c r="W37" s="223"/>
      <c r="X37" s="223" t="s">
        <v>240</v>
      </c>
      <c r="Y37" s="223" t="s">
        <v>241</v>
      </c>
      <c r="Z37" s="212"/>
      <c r="AA37" s="212"/>
      <c r="AB37" s="212"/>
      <c r="AC37" s="212"/>
      <c r="AD37" s="212"/>
      <c r="AE37" s="212"/>
      <c r="AF37" s="212"/>
      <c r="AG37" s="212" t="s">
        <v>580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40">
        <v>28</v>
      </c>
      <c r="B38" s="241" t="s">
        <v>779</v>
      </c>
      <c r="C38" s="250" t="s">
        <v>780</v>
      </c>
      <c r="D38" s="242" t="s">
        <v>280</v>
      </c>
      <c r="E38" s="243">
        <v>14</v>
      </c>
      <c r="F38" s="244"/>
      <c r="G38" s="245">
        <f>ROUND(E38*F38,2)</f>
        <v>0</v>
      </c>
      <c r="H38" s="244"/>
      <c r="I38" s="245">
        <f>ROUND(E38*H38,2)</f>
        <v>0</v>
      </c>
      <c r="J38" s="244"/>
      <c r="K38" s="245">
        <f>ROUND(E38*J38,2)</f>
        <v>0</v>
      </c>
      <c r="L38" s="245">
        <v>21</v>
      </c>
      <c r="M38" s="245">
        <f>G38*(1+L38/100)</f>
        <v>0</v>
      </c>
      <c r="N38" s="243">
        <v>0</v>
      </c>
      <c r="O38" s="243">
        <f>ROUND(E38*N38,2)</f>
        <v>0</v>
      </c>
      <c r="P38" s="243">
        <v>0</v>
      </c>
      <c r="Q38" s="243">
        <f>ROUND(E38*P38,2)</f>
        <v>0</v>
      </c>
      <c r="R38" s="245"/>
      <c r="S38" s="245" t="s">
        <v>238</v>
      </c>
      <c r="T38" s="246" t="s">
        <v>239</v>
      </c>
      <c r="U38" s="223">
        <v>0</v>
      </c>
      <c r="V38" s="223">
        <f>ROUND(E38*U38,2)</f>
        <v>0</v>
      </c>
      <c r="W38" s="223"/>
      <c r="X38" s="223" t="s">
        <v>240</v>
      </c>
      <c r="Y38" s="223" t="s">
        <v>241</v>
      </c>
      <c r="Z38" s="212"/>
      <c r="AA38" s="212"/>
      <c r="AB38" s="212"/>
      <c r="AC38" s="212"/>
      <c r="AD38" s="212"/>
      <c r="AE38" s="212"/>
      <c r="AF38" s="212"/>
      <c r="AG38" s="212" t="s">
        <v>580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40">
        <v>29</v>
      </c>
      <c r="B39" s="241" t="s">
        <v>772</v>
      </c>
      <c r="C39" s="250" t="s">
        <v>781</v>
      </c>
      <c r="D39" s="242" t="s">
        <v>314</v>
      </c>
      <c r="E39" s="243">
        <v>3</v>
      </c>
      <c r="F39" s="244"/>
      <c r="G39" s="245">
        <f>ROUND(E39*F39,2)</f>
        <v>0</v>
      </c>
      <c r="H39" s="244"/>
      <c r="I39" s="245">
        <f>ROUND(E39*H39,2)</f>
        <v>0</v>
      </c>
      <c r="J39" s="244"/>
      <c r="K39" s="245">
        <f>ROUND(E39*J39,2)</f>
        <v>0</v>
      </c>
      <c r="L39" s="245">
        <v>21</v>
      </c>
      <c r="M39" s="245">
        <f>G39*(1+L39/100)</f>
        <v>0</v>
      </c>
      <c r="N39" s="243">
        <v>0</v>
      </c>
      <c r="O39" s="243">
        <f>ROUND(E39*N39,2)</f>
        <v>0</v>
      </c>
      <c r="P39" s="243">
        <v>0</v>
      </c>
      <c r="Q39" s="243">
        <f>ROUND(E39*P39,2)</f>
        <v>0</v>
      </c>
      <c r="R39" s="245"/>
      <c r="S39" s="245" t="s">
        <v>238</v>
      </c>
      <c r="T39" s="246" t="s">
        <v>239</v>
      </c>
      <c r="U39" s="223">
        <v>0</v>
      </c>
      <c r="V39" s="223">
        <f>ROUND(E39*U39,2)</f>
        <v>0</v>
      </c>
      <c r="W39" s="223"/>
      <c r="X39" s="223" t="s">
        <v>782</v>
      </c>
      <c r="Y39" s="223" t="s">
        <v>241</v>
      </c>
      <c r="Z39" s="212"/>
      <c r="AA39" s="212"/>
      <c r="AB39" s="212"/>
      <c r="AC39" s="212"/>
      <c r="AD39" s="212"/>
      <c r="AE39" s="212"/>
      <c r="AF39" s="212"/>
      <c r="AG39" s="212" t="s">
        <v>783</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40">
        <v>30</v>
      </c>
      <c r="B40" s="241" t="s">
        <v>819</v>
      </c>
      <c r="C40" s="250" t="s">
        <v>820</v>
      </c>
      <c r="D40" s="242" t="s">
        <v>765</v>
      </c>
      <c r="E40" s="243">
        <v>126</v>
      </c>
      <c r="F40" s="244"/>
      <c r="G40" s="245">
        <f>ROUND(E40*F40,2)</f>
        <v>0</v>
      </c>
      <c r="H40" s="244"/>
      <c r="I40" s="245">
        <f>ROUND(E40*H40,2)</f>
        <v>0</v>
      </c>
      <c r="J40" s="244"/>
      <c r="K40" s="245">
        <f>ROUND(E40*J40,2)</f>
        <v>0</v>
      </c>
      <c r="L40" s="245">
        <v>21</v>
      </c>
      <c r="M40" s="245">
        <f>G40*(1+L40/100)</f>
        <v>0</v>
      </c>
      <c r="N40" s="243">
        <v>0</v>
      </c>
      <c r="O40" s="243">
        <f>ROUND(E40*N40,2)</f>
        <v>0</v>
      </c>
      <c r="P40" s="243">
        <v>0</v>
      </c>
      <c r="Q40" s="243">
        <f>ROUND(E40*P40,2)</f>
        <v>0</v>
      </c>
      <c r="R40" s="245"/>
      <c r="S40" s="245" t="s">
        <v>238</v>
      </c>
      <c r="T40" s="246" t="s">
        <v>239</v>
      </c>
      <c r="U40" s="223">
        <v>0</v>
      </c>
      <c r="V40" s="223">
        <f>ROUND(E40*U40,2)</f>
        <v>0</v>
      </c>
      <c r="W40" s="223"/>
      <c r="X40" s="223" t="s">
        <v>240</v>
      </c>
      <c r="Y40" s="223" t="s">
        <v>241</v>
      </c>
      <c r="Z40" s="212"/>
      <c r="AA40" s="212"/>
      <c r="AB40" s="212"/>
      <c r="AC40" s="212"/>
      <c r="AD40" s="212"/>
      <c r="AE40" s="212"/>
      <c r="AF40" s="212"/>
      <c r="AG40" s="212" t="s">
        <v>580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40">
        <v>31</v>
      </c>
      <c r="B41" s="241" t="s">
        <v>821</v>
      </c>
      <c r="C41" s="250" t="s">
        <v>822</v>
      </c>
      <c r="D41" s="242" t="s">
        <v>765</v>
      </c>
      <c r="E41" s="243">
        <v>32</v>
      </c>
      <c r="F41" s="244"/>
      <c r="G41" s="245">
        <f>ROUND(E41*F41,2)</f>
        <v>0</v>
      </c>
      <c r="H41" s="244"/>
      <c r="I41" s="245">
        <f>ROUND(E41*H41,2)</f>
        <v>0</v>
      </c>
      <c r="J41" s="244"/>
      <c r="K41" s="245">
        <f>ROUND(E41*J41,2)</f>
        <v>0</v>
      </c>
      <c r="L41" s="245">
        <v>21</v>
      </c>
      <c r="M41" s="245">
        <f>G41*(1+L41/100)</f>
        <v>0</v>
      </c>
      <c r="N41" s="243">
        <v>0</v>
      </c>
      <c r="O41" s="243">
        <f>ROUND(E41*N41,2)</f>
        <v>0</v>
      </c>
      <c r="P41" s="243">
        <v>0</v>
      </c>
      <c r="Q41" s="243">
        <f>ROUND(E41*P41,2)</f>
        <v>0</v>
      </c>
      <c r="R41" s="245"/>
      <c r="S41" s="245" t="s">
        <v>238</v>
      </c>
      <c r="T41" s="246" t="s">
        <v>239</v>
      </c>
      <c r="U41" s="223">
        <v>0</v>
      </c>
      <c r="V41" s="223">
        <f>ROUND(E41*U41,2)</f>
        <v>0</v>
      </c>
      <c r="W41" s="223"/>
      <c r="X41" s="223" t="s">
        <v>240</v>
      </c>
      <c r="Y41" s="223" t="s">
        <v>241</v>
      </c>
      <c r="Z41" s="212"/>
      <c r="AA41" s="212"/>
      <c r="AB41" s="212"/>
      <c r="AC41" s="212"/>
      <c r="AD41" s="212"/>
      <c r="AE41" s="212"/>
      <c r="AF41" s="212"/>
      <c r="AG41" s="212" t="s">
        <v>580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40">
        <v>32</v>
      </c>
      <c r="B42" s="241" t="s">
        <v>823</v>
      </c>
      <c r="C42" s="250" t="s">
        <v>824</v>
      </c>
      <c r="D42" s="242" t="s">
        <v>765</v>
      </c>
      <c r="E42" s="243">
        <v>20</v>
      </c>
      <c r="F42" s="244"/>
      <c r="G42" s="245">
        <f>ROUND(E42*F42,2)</f>
        <v>0</v>
      </c>
      <c r="H42" s="244"/>
      <c r="I42" s="245">
        <f>ROUND(E42*H42,2)</f>
        <v>0</v>
      </c>
      <c r="J42" s="244"/>
      <c r="K42" s="245">
        <f>ROUND(E42*J42,2)</f>
        <v>0</v>
      </c>
      <c r="L42" s="245">
        <v>21</v>
      </c>
      <c r="M42" s="245">
        <f>G42*(1+L42/100)</f>
        <v>0</v>
      </c>
      <c r="N42" s="243">
        <v>0</v>
      </c>
      <c r="O42" s="243">
        <f>ROUND(E42*N42,2)</f>
        <v>0</v>
      </c>
      <c r="P42" s="243">
        <v>0</v>
      </c>
      <c r="Q42" s="243">
        <f>ROUND(E42*P42,2)</f>
        <v>0</v>
      </c>
      <c r="R42" s="245"/>
      <c r="S42" s="245" t="s">
        <v>238</v>
      </c>
      <c r="T42" s="246" t="s">
        <v>239</v>
      </c>
      <c r="U42" s="223">
        <v>0</v>
      </c>
      <c r="V42" s="223">
        <f>ROUND(E42*U42,2)</f>
        <v>0</v>
      </c>
      <c r="W42" s="223"/>
      <c r="X42" s="223" t="s">
        <v>240</v>
      </c>
      <c r="Y42" s="223" t="s">
        <v>241</v>
      </c>
      <c r="Z42" s="212"/>
      <c r="AA42" s="212"/>
      <c r="AB42" s="212"/>
      <c r="AC42" s="212"/>
      <c r="AD42" s="212"/>
      <c r="AE42" s="212"/>
      <c r="AF42" s="212"/>
      <c r="AG42" s="212" t="s">
        <v>580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40">
        <v>33</v>
      </c>
      <c r="B43" s="241" t="s">
        <v>825</v>
      </c>
      <c r="C43" s="250" t="s">
        <v>826</v>
      </c>
      <c r="D43" s="242" t="s">
        <v>280</v>
      </c>
      <c r="E43" s="243">
        <v>10</v>
      </c>
      <c r="F43" s="244"/>
      <c r="G43" s="245">
        <f>ROUND(E43*F43,2)</f>
        <v>0</v>
      </c>
      <c r="H43" s="244"/>
      <c r="I43" s="245">
        <f>ROUND(E43*H43,2)</f>
        <v>0</v>
      </c>
      <c r="J43" s="244"/>
      <c r="K43" s="245">
        <f>ROUND(E43*J43,2)</f>
        <v>0</v>
      </c>
      <c r="L43" s="245">
        <v>21</v>
      </c>
      <c r="M43" s="245">
        <f>G43*(1+L43/100)</f>
        <v>0</v>
      </c>
      <c r="N43" s="243">
        <v>0</v>
      </c>
      <c r="O43" s="243">
        <f>ROUND(E43*N43,2)</f>
        <v>0</v>
      </c>
      <c r="P43" s="243">
        <v>0</v>
      </c>
      <c r="Q43" s="243">
        <f>ROUND(E43*P43,2)</f>
        <v>0</v>
      </c>
      <c r="R43" s="245"/>
      <c r="S43" s="245" t="s">
        <v>238</v>
      </c>
      <c r="T43" s="246" t="s">
        <v>239</v>
      </c>
      <c r="U43" s="223">
        <v>0</v>
      </c>
      <c r="V43" s="223">
        <f>ROUND(E43*U43,2)</f>
        <v>0</v>
      </c>
      <c r="W43" s="223"/>
      <c r="X43" s="223" t="s">
        <v>240</v>
      </c>
      <c r="Y43" s="223" t="s">
        <v>241</v>
      </c>
      <c r="Z43" s="212"/>
      <c r="AA43" s="212"/>
      <c r="AB43" s="212"/>
      <c r="AC43" s="212"/>
      <c r="AD43" s="212"/>
      <c r="AE43" s="212"/>
      <c r="AF43" s="212"/>
      <c r="AG43" s="212" t="s">
        <v>580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40">
        <v>34</v>
      </c>
      <c r="B44" s="241" t="s">
        <v>768</v>
      </c>
      <c r="C44" s="250" t="s">
        <v>794</v>
      </c>
      <c r="D44" s="242" t="s">
        <v>280</v>
      </c>
      <c r="E44" s="243">
        <v>14</v>
      </c>
      <c r="F44" s="244"/>
      <c r="G44" s="245">
        <f>ROUND(E44*F44,2)</f>
        <v>0</v>
      </c>
      <c r="H44" s="244"/>
      <c r="I44" s="245">
        <f>ROUND(E44*H44,2)</f>
        <v>0</v>
      </c>
      <c r="J44" s="244"/>
      <c r="K44" s="245">
        <f>ROUND(E44*J44,2)</f>
        <v>0</v>
      </c>
      <c r="L44" s="245">
        <v>21</v>
      </c>
      <c r="M44" s="245">
        <f>G44*(1+L44/100)</f>
        <v>0</v>
      </c>
      <c r="N44" s="243">
        <v>0</v>
      </c>
      <c r="O44" s="243">
        <f>ROUND(E44*N44,2)</f>
        <v>0</v>
      </c>
      <c r="P44" s="243">
        <v>0</v>
      </c>
      <c r="Q44" s="243">
        <f>ROUND(E44*P44,2)</f>
        <v>0</v>
      </c>
      <c r="R44" s="245"/>
      <c r="S44" s="245" t="s">
        <v>238</v>
      </c>
      <c r="T44" s="246" t="s">
        <v>239</v>
      </c>
      <c r="U44" s="223">
        <v>0</v>
      </c>
      <c r="V44" s="223">
        <f>ROUND(E44*U44,2)</f>
        <v>0</v>
      </c>
      <c r="W44" s="223"/>
      <c r="X44" s="223" t="s">
        <v>782</v>
      </c>
      <c r="Y44" s="223" t="s">
        <v>241</v>
      </c>
      <c r="Z44" s="212"/>
      <c r="AA44" s="212"/>
      <c r="AB44" s="212"/>
      <c r="AC44" s="212"/>
      <c r="AD44" s="212"/>
      <c r="AE44" s="212"/>
      <c r="AF44" s="212"/>
      <c r="AG44" s="212" t="s">
        <v>783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40">
        <v>35</v>
      </c>
      <c r="B45" s="241" t="s">
        <v>795</v>
      </c>
      <c r="C45" s="250" t="s">
        <v>827</v>
      </c>
      <c r="D45" s="242" t="s">
        <v>270</v>
      </c>
      <c r="E45" s="243">
        <v>0.316</v>
      </c>
      <c r="F45" s="244"/>
      <c r="G45" s="245">
        <f>ROUND(E45*F45,2)</f>
        <v>0</v>
      </c>
      <c r="H45" s="244"/>
      <c r="I45" s="245">
        <f>ROUND(E45*H45,2)</f>
        <v>0</v>
      </c>
      <c r="J45" s="244"/>
      <c r="K45" s="245">
        <f>ROUND(E45*J45,2)</f>
        <v>0</v>
      </c>
      <c r="L45" s="245">
        <v>21</v>
      </c>
      <c r="M45" s="245">
        <f>G45*(1+L45/100)</f>
        <v>0</v>
      </c>
      <c r="N45" s="243">
        <v>0</v>
      </c>
      <c r="O45" s="243">
        <f>ROUND(E45*N45,2)</f>
        <v>0</v>
      </c>
      <c r="P45" s="243">
        <v>0</v>
      </c>
      <c r="Q45" s="243">
        <f>ROUND(E45*P45,2)</f>
        <v>0</v>
      </c>
      <c r="R45" s="245"/>
      <c r="S45" s="245" t="s">
        <v>238</v>
      </c>
      <c r="T45" s="246" t="s">
        <v>239</v>
      </c>
      <c r="U45" s="223">
        <v>0</v>
      </c>
      <c r="V45" s="223">
        <f>ROUND(E45*U45,2)</f>
        <v>0</v>
      </c>
      <c r="W45" s="223"/>
      <c r="X45" s="223" t="s">
        <v>782</v>
      </c>
      <c r="Y45" s="223" t="s">
        <v>241</v>
      </c>
      <c r="Z45" s="212"/>
      <c r="AA45" s="212"/>
      <c r="AB45" s="212"/>
      <c r="AC45" s="212"/>
      <c r="AD45" s="212"/>
      <c r="AE45" s="212"/>
      <c r="AF45" s="212"/>
      <c r="AG45" s="212" t="s">
        <v>783</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x14ac:dyDescent="0.25">
      <c r="A46" s="226" t="s">
        <v>233</v>
      </c>
      <c r="B46" s="227" t="s">
        <v>174</v>
      </c>
      <c r="C46" s="249" t="s">
        <v>175</v>
      </c>
      <c r="D46" s="228"/>
      <c r="E46" s="229"/>
      <c r="F46" s="230"/>
      <c r="G46" s="230">
        <f>SUMIF(AG47:AG52,"&lt;&gt;NOR",G47:G52)</f>
        <v>0</v>
      </c>
      <c r="H46" s="230"/>
      <c r="I46" s="230">
        <f>SUM(I47:I52)</f>
        <v>0</v>
      </c>
      <c r="J46" s="230"/>
      <c r="K46" s="230">
        <f>SUM(K47:K52)</f>
        <v>0</v>
      </c>
      <c r="L46" s="230"/>
      <c r="M46" s="230">
        <f>SUM(M47:M52)</f>
        <v>0</v>
      </c>
      <c r="N46" s="229"/>
      <c r="O46" s="229">
        <f>SUM(O47:O52)</f>
        <v>0</v>
      </c>
      <c r="P46" s="229"/>
      <c r="Q46" s="229">
        <f>SUM(Q47:Q52)</f>
        <v>0</v>
      </c>
      <c r="R46" s="230"/>
      <c r="S46" s="230"/>
      <c r="T46" s="231"/>
      <c r="U46" s="225"/>
      <c r="V46" s="225">
        <f>SUM(V47:V52)</f>
        <v>0</v>
      </c>
      <c r="W46" s="225"/>
      <c r="X46" s="225"/>
      <c r="Y46" s="225"/>
      <c r="AG46" t="s">
        <v>234</v>
      </c>
    </row>
    <row r="47" spans="1:60" outlineLevel="1" x14ac:dyDescent="0.25">
      <c r="A47" s="240">
        <v>36</v>
      </c>
      <c r="B47" s="241" t="s">
        <v>748</v>
      </c>
      <c r="C47" s="250" t="s">
        <v>828</v>
      </c>
      <c r="D47" s="242" t="s">
        <v>324</v>
      </c>
      <c r="E47" s="243">
        <v>34</v>
      </c>
      <c r="F47" s="244"/>
      <c r="G47" s="245">
        <f>ROUND(E47*F47,2)</f>
        <v>0</v>
      </c>
      <c r="H47" s="244"/>
      <c r="I47" s="245">
        <f>ROUND(E47*H47,2)</f>
        <v>0</v>
      </c>
      <c r="J47" s="244"/>
      <c r="K47" s="245">
        <f>ROUND(E47*J47,2)</f>
        <v>0</v>
      </c>
      <c r="L47" s="245">
        <v>21</v>
      </c>
      <c r="M47" s="245">
        <f>G47*(1+L47/100)</f>
        <v>0</v>
      </c>
      <c r="N47" s="243">
        <v>0</v>
      </c>
      <c r="O47" s="243">
        <f>ROUND(E47*N47,2)</f>
        <v>0</v>
      </c>
      <c r="P47" s="243">
        <v>0</v>
      </c>
      <c r="Q47" s="243">
        <f>ROUND(E47*P47,2)</f>
        <v>0</v>
      </c>
      <c r="R47" s="245"/>
      <c r="S47" s="245" t="s">
        <v>238</v>
      </c>
      <c r="T47" s="246" t="s">
        <v>239</v>
      </c>
      <c r="U47" s="223">
        <v>0</v>
      </c>
      <c r="V47" s="223">
        <f>ROUND(E47*U47,2)</f>
        <v>0</v>
      </c>
      <c r="W47" s="223"/>
      <c r="X47" s="223" t="s">
        <v>423</v>
      </c>
      <c r="Y47" s="223" t="s">
        <v>241</v>
      </c>
      <c r="Z47" s="212"/>
      <c r="AA47" s="212"/>
      <c r="AB47" s="212"/>
      <c r="AC47" s="212"/>
      <c r="AD47" s="212"/>
      <c r="AE47" s="212"/>
      <c r="AF47" s="212"/>
      <c r="AG47" s="212" t="s">
        <v>750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40">
        <v>37</v>
      </c>
      <c r="B48" s="241" t="s">
        <v>753</v>
      </c>
      <c r="C48" s="250" t="s">
        <v>829</v>
      </c>
      <c r="D48" s="242" t="s">
        <v>324</v>
      </c>
      <c r="E48" s="243">
        <v>24</v>
      </c>
      <c r="F48" s="244"/>
      <c r="G48" s="245">
        <f>ROUND(E48*F48,2)</f>
        <v>0</v>
      </c>
      <c r="H48" s="244"/>
      <c r="I48" s="245">
        <f>ROUND(E48*H48,2)</f>
        <v>0</v>
      </c>
      <c r="J48" s="244"/>
      <c r="K48" s="245">
        <f>ROUND(E48*J48,2)</f>
        <v>0</v>
      </c>
      <c r="L48" s="245">
        <v>21</v>
      </c>
      <c r="M48" s="245">
        <f>G48*(1+L48/100)</f>
        <v>0</v>
      </c>
      <c r="N48" s="243">
        <v>0</v>
      </c>
      <c r="O48" s="243">
        <f>ROUND(E48*N48,2)</f>
        <v>0</v>
      </c>
      <c r="P48" s="243">
        <v>0</v>
      </c>
      <c r="Q48" s="243">
        <f>ROUND(E48*P48,2)</f>
        <v>0</v>
      </c>
      <c r="R48" s="245"/>
      <c r="S48" s="245" t="s">
        <v>238</v>
      </c>
      <c r="T48" s="246" t="s">
        <v>239</v>
      </c>
      <c r="U48" s="223">
        <v>0</v>
      </c>
      <c r="V48" s="223">
        <f>ROUND(E48*U48,2)</f>
        <v>0</v>
      </c>
      <c r="W48" s="223"/>
      <c r="X48" s="223" t="s">
        <v>423</v>
      </c>
      <c r="Y48" s="223" t="s">
        <v>241</v>
      </c>
      <c r="Z48" s="212"/>
      <c r="AA48" s="212"/>
      <c r="AB48" s="212"/>
      <c r="AC48" s="212"/>
      <c r="AD48" s="212"/>
      <c r="AE48" s="212"/>
      <c r="AF48" s="212"/>
      <c r="AG48" s="212" t="s">
        <v>750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40">
        <v>38</v>
      </c>
      <c r="B49" s="241" t="s">
        <v>756</v>
      </c>
      <c r="C49" s="250" t="s">
        <v>830</v>
      </c>
      <c r="D49" s="242" t="s">
        <v>324</v>
      </c>
      <c r="E49" s="243">
        <v>114</v>
      </c>
      <c r="F49" s="244"/>
      <c r="G49" s="245">
        <f>ROUND(E49*F49,2)</f>
        <v>0</v>
      </c>
      <c r="H49" s="244"/>
      <c r="I49" s="245">
        <f>ROUND(E49*H49,2)</f>
        <v>0</v>
      </c>
      <c r="J49" s="244"/>
      <c r="K49" s="245">
        <f>ROUND(E49*J49,2)</f>
        <v>0</v>
      </c>
      <c r="L49" s="245">
        <v>21</v>
      </c>
      <c r="M49" s="245">
        <f>G49*(1+L49/100)</f>
        <v>0</v>
      </c>
      <c r="N49" s="243">
        <v>0</v>
      </c>
      <c r="O49" s="243">
        <f>ROUND(E49*N49,2)</f>
        <v>0</v>
      </c>
      <c r="P49" s="243">
        <v>0</v>
      </c>
      <c r="Q49" s="243">
        <f>ROUND(E49*P49,2)</f>
        <v>0</v>
      </c>
      <c r="R49" s="245"/>
      <c r="S49" s="245" t="s">
        <v>238</v>
      </c>
      <c r="T49" s="246" t="s">
        <v>239</v>
      </c>
      <c r="U49" s="223">
        <v>0</v>
      </c>
      <c r="V49" s="223">
        <f>ROUND(E49*U49,2)</f>
        <v>0</v>
      </c>
      <c r="W49" s="223"/>
      <c r="X49" s="223" t="s">
        <v>423</v>
      </c>
      <c r="Y49" s="223" t="s">
        <v>241</v>
      </c>
      <c r="Z49" s="212"/>
      <c r="AA49" s="212"/>
      <c r="AB49" s="212"/>
      <c r="AC49" s="212"/>
      <c r="AD49" s="212"/>
      <c r="AE49" s="212"/>
      <c r="AF49" s="212"/>
      <c r="AG49" s="212" t="s">
        <v>750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40">
        <v>39</v>
      </c>
      <c r="B50" s="241" t="s">
        <v>758</v>
      </c>
      <c r="C50" s="250" t="s">
        <v>831</v>
      </c>
      <c r="D50" s="242" t="s">
        <v>324</v>
      </c>
      <c r="E50" s="243">
        <v>32</v>
      </c>
      <c r="F50" s="244"/>
      <c r="G50" s="245">
        <f>ROUND(E50*F50,2)</f>
        <v>0</v>
      </c>
      <c r="H50" s="244"/>
      <c r="I50" s="245">
        <f>ROUND(E50*H50,2)</f>
        <v>0</v>
      </c>
      <c r="J50" s="244"/>
      <c r="K50" s="245">
        <f>ROUND(E50*J50,2)</f>
        <v>0</v>
      </c>
      <c r="L50" s="245">
        <v>21</v>
      </c>
      <c r="M50" s="245">
        <f>G50*(1+L50/100)</f>
        <v>0</v>
      </c>
      <c r="N50" s="243">
        <v>0</v>
      </c>
      <c r="O50" s="243">
        <f>ROUND(E50*N50,2)</f>
        <v>0</v>
      </c>
      <c r="P50" s="243">
        <v>0</v>
      </c>
      <c r="Q50" s="243">
        <f>ROUND(E50*P50,2)</f>
        <v>0</v>
      </c>
      <c r="R50" s="245"/>
      <c r="S50" s="245" t="s">
        <v>238</v>
      </c>
      <c r="T50" s="246" t="s">
        <v>239</v>
      </c>
      <c r="U50" s="223">
        <v>0</v>
      </c>
      <c r="V50" s="223">
        <f>ROUND(E50*U50,2)</f>
        <v>0</v>
      </c>
      <c r="W50" s="223"/>
      <c r="X50" s="223" t="s">
        <v>423</v>
      </c>
      <c r="Y50" s="223" t="s">
        <v>241</v>
      </c>
      <c r="Z50" s="212"/>
      <c r="AA50" s="212"/>
      <c r="AB50" s="212"/>
      <c r="AC50" s="212"/>
      <c r="AD50" s="212"/>
      <c r="AE50" s="212"/>
      <c r="AF50" s="212"/>
      <c r="AG50" s="212" t="s">
        <v>750</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40">
        <v>40</v>
      </c>
      <c r="B51" s="241" t="s">
        <v>832</v>
      </c>
      <c r="C51" s="250" t="s">
        <v>833</v>
      </c>
      <c r="D51" s="242" t="s">
        <v>324</v>
      </c>
      <c r="E51" s="243">
        <v>12</v>
      </c>
      <c r="F51" s="244"/>
      <c r="G51" s="245">
        <f>ROUND(E51*F51,2)</f>
        <v>0</v>
      </c>
      <c r="H51" s="244"/>
      <c r="I51" s="245">
        <f>ROUND(E51*H51,2)</f>
        <v>0</v>
      </c>
      <c r="J51" s="244"/>
      <c r="K51" s="245">
        <f>ROUND(E51*J51,2)</f>
        <v>0</v>
      </c>
      <c r="L51" s="245">
        <v>21</v>
      </c>
      <c r="M51" s="245">
        <f>G51*(1+L51/100)</f>
        <v>0</v>
      </c>
      <c r="N51" s="243">
        <v>0</v>
      </c>
      <c r="O51" s="243">
        <f>ROUND(E51*N51,2)</f>
        <v>0</v>
      </c>
      <c r="P51" s="243">
        <v>0</v>
      </c>
      <c r="Q51" s="243">
        <f>ROUND(E51*P51,2)</f>
        <v>0</v>
      </c>
      <c r="R51" s="245"/>
      <c r="S51" s="245" t="s">
        <v>238</v>
      </c>
      <c r="T51" s="246" t="s">
        <v>239</v>
      </c>
      <c r="U51" s="223">
        <v>0</v>
      </c>
      <c r="V51" s="223">
        <f>ROUND(E51*U51,2)</f>
        <v>0</v>
      </c>
      <c r="W51" s="223"/>
      <c r="X51" s="223" t="s">
        <v>423</v>
      </c>
      <c r="Y51" s="223" t="s">
        <v>241</v>
      </c>
      <c r="Z51" s="212"/>
      <c r="AA51" s="212"/>
      <c r="AB51" s="212"/>
      <c r="AC51" s="212"/>
      <c r="AD51" s="212"/>
      <c r="AE51" s="212"/>
      <c r="AF51" s="212"/>
      <c r="AG51" s="212" t="s">
        <v>750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40">
        <v>41</v>
      </c>
      <c r="B52" s="241" t="s">
        <v>834</v>
      </c>
      <c r="C52" s="250" t="s">
        <v>835</v>
      </c>
      <c r="D52" s="242" t="s">
        <v>324</v>
      </c>
      <c r="E52" s="243">
        <v>20</v>
      </c>
      <c r="F52" s="244"/>
      <c r="G52" s="245">
        <f>ROUND(E52*F52,2)</f>
        <v>0</v>
      </c>
      <c r="H52" s="244"/>
      <c r="I52" s="245">
        <f>ROUND(E52*H52,2)</f>
        <v>0</v>
      </c>
      <c r="J52" s="244"/>
      <c r="K52" s="245">
        <f>ROUND(E52*J52,2)</f>
        <v>0</v>
      </c>
      <c r="L52" s="245">
        <v>21</v>
      </c>
      <c r="M52" s="245">
        <f>G52*(1+L52/100)</f>
        <v>0</v>
      </c>
      <c r="N52" s="243">
        <v>0</v>
      </c>
      <c r="O52" s="243">
        <f>ROUND(E52*N52,2)</f>
        <v>0</v>
      </c>
      <c r="P52" s="243">
        <v>0</v>
      </c>
      <c r="Q52" s="243">
        <f>ROUND(E52*P52,2)</f>
        <v>0</v>
      </c>
      <c r="R52" s="245"/>
      <c r="S52" s="245" t="s">
        <v>238</v>
      </c>
      <c r="T52" s="246" t="s">
        <v>239</v>
      </c>
      <c r="U52" s="223">
        <v>0</v>
      </c>
      <c r="V52" s="223">
        <f>ROUND(E52*U52,2)</f>
        <v>0</v>
      </c>
      <c r="W52" s="223"/>
      <c r="X52" s="223" t="s">
        <v>423</v>
      </c>
      <c r="Y52" s="223" t="s">
        <v>241</v>
      </c>
      <c r="Z52" s="212"/>
      <c r="AA52" s="212"/>
      <c r="AB52" s="212"/>
      <c r="AC52" s="212"/>
      <c r="AD52" s="212"/>
      <c r="AE52" s="212"/>
      <c r="AF52" s="212"/>
      <c r="AG52" s="212" t="s">
        <v>750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x14ac:dyDescent="0.25">
      <c r="A53" s="226" t="s">
        <v>233</v>
      </c>
      <c r="B53" s="227" t="s">
        <v>176</v>
      </c>
      <c r="C53" s="249" t="s">
        <v>177</v>
      </c>
      <c r="D53" s="228"/>
      <c r="E53" s="229"/>
      <c r="F53" s="230"/>
      <c r="G53" s="230">
        <f>SUMIF(AG54:AG63,"&lt;&gt;NOR",G54:G63)</f>
        <v>0</v>
      </c>
      <c r="H53" s="230"/>
      <c r="I53" s="230">
        <f>SUM(I54:I63)</f>
        <v>0</v>
      </c>
      <c r="J53" s="230"/>
      <c r="K53" s="230">
        <f>SUM(K54:K63)</f>
        <v>0</v>
      </c>
      <c r="L53" s="230"/>
      <c r="M53" s="230">
        <f>SUM(M54:M63)</f>
        <v>0</v>
      </c>
      <c r="N53" s="229"/>
      <c r="O53" s="229">
        <f>SUM(O54:O63)</f>
        <v>0</v>
      </c>
      <c r="P53" s="229"/>
      <c r="Q53" s="229">
        <f>SUM(Q54:Q63)</f>
        <v>0</v>
      </c>
      <c r="R53" s="230"/>
      <c r="S53" s="230"/>
      <c r="T53" s="231"/>
      <c r="U53" s="225"/>
      <c r="V53" s="225">
        <f>SUM(V54:V63)</f>
        <v>0</v>
      </c>
      <c r="W53" s="225"/>
      <c r="X53" s="225"/>
      <c r="Y53" s="225"/>
      <c r="AG53" t="s">
        <v>234</v>
      </c>
    </row>
    <row r="54" spans="1:60" outlineLevel="1" x14ac:dyDescent="0.25">
      <c r="A54" s="240">
        <v>42</v>
      </c>
      <c r="B54" s="241" t="s">
        <v>836</v>
      </c>
      <c r="C54" s="250" t="s">
        <v>837</v>
      </c>
      <c r="D54" s="242" t="s">
        <v>280</v>
      </c>
      <c r="E54" s="243">
        <v>30.8</v>
      </c>
      <c r="F54" s="244"/>
      <c r="G54" s="245">
        <f>ROUND(E54*F54,2)</f>
        <v>0</v>
      </c>
      <c r="H54" s="244"/>
      <c r="I54" s="245">
        <f>ROUND(E54*H54,2)</f>
        <v>0</v>
      </c>
      <c r="J54" s="244"/>
      <c r="K54" s="245">
        <f>ROUND(E54*J54,2)</f>
        <v>0</v>
      </c>
      <c r="L54" s="245">
        <v>21</v>
      </c>
      <c r="M54" s="245">
        <f>G54*(1+L54/100)</f>
        <v>0</v>
      </c>
      <c r="N54" s="243">
        <v>0</v>
      </c>
      <c r="O54" s="243">
        <f>ROUND(E54*N54,2)</f>
        <v>0</v>
      </c>
      <c r="P54" s="243">
        <v>0</v>
      </c>
      <c r="Q54" s="243">
        <f>ROUND(E54*P54,2)</f>
        <v>0</v>
      </c>
      <c r="R54" s="245"/>
      <c r="S54" s="245" t="s">
        <v>238</v>
      </c>
      <c r="T54" s="246" t="s">
        <v>239</v>
      </c>
      <c r="U54" s="223">
        <v>0</v>
      </c>
      <c r="V54" s="223">
        <f>ROUND(E54*U54,2)</f>
        <v>0</v>
      </c>
      <c r="W54" s="223"/>
      <c r="X54" s="223" t="s">
        <v>423</v>
      </c>
      <c r="Y54" s="223" t="s">
        <v>241</v>
      </c>
      <c r="Z54" s="212"/>
      <c r="AA54" s="212"/>
      <c r="AB54" s="212"/>
      <c r="AC54" s="212"/>
      <c r="AD54" s="212"/>
      <c r="AE54" s="212"/>
      <c r="AF54" s="212"/>
      <c r="AG54" s="212" t="s">
        <v>750</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40">
        <v>43</v>
      </c>
      <c r="B55" s="241" t="s">
        <v>838</v>
      </c>
      <c r="C55" s="250" t="s">
        <v>839</v>
      </c>
      <c r="D55" s="242" t="s">
        <v>324</v>
      </c>
      <c r="E55" s="243">
        <v>112</v>
      </c>
      <c r="F55" s="244"/>
      <c r="G55" s="245">
        <f>ROUND(E55*F55,2)</f>
        <v>0</v>
      </c>
      <c r="H55" s="244"/>
      <c r="I55" s="245">
        <f>ROUND(E55*H55,2)</f>
        <v>0</v>
      </c>
      <c r="J55" s="244"/>
      <c r="K55" s="245">
        <f>ROUND(E55*J55,2)</f>
        <v>0</v>
      </c>
      <c r="L55" s="245">
        <v>21</v>
      </c>
      <c r="M55" s="245">
        <f>G55*(1+L55/100)</f>
        <v>0</v>
      </c>
      <c r="N55" s="243">
        <v>0</v>
      </c>
      <c r="O55" s="243">
        <f>ROUND(E55*N55,2)</f>
        <v>0</v>
      </c>
      <c r="P55" s="243">
        <v>0</v>
      </c>
      <c r="Q55" s="243">
        <f>ROUND(E55*P55,2)</f>
        <v>0</v>
      </c>
      <c r="R55" s="245"/>
      <c r="S55" s="245" t="s">
        <v>238</v>
      </c>
      <c r="T55" s="246" t="s">
        <v>239</v>
      </c>
      <c r="U55" s="223">
        <v>0</v>
      </c>
      <c r="V55" s="223">
        <f>ROUND(E55*U55,2)</f>
        <v>0</v>
      </c>
      <c r="W55" s="223"/>
      <c r="X55" s="223" t="s">
        <v>423</v>
      </c>
      <c r="Y55" s="223" t="s">
        <v>241</v>
      </c>
      <c r="Z55" s="212"/>
      <c r="AA55" s="212"/>
      <c r="AB55" s="212"/>
      <c r="AC55" s="212"/>
      <c r="AD55" s="212"/>
      <c r="AE55" s="212"/>
      <c r="AF55" s="212"/>
      <c r="AG55" s="212" t="s">
        <v>750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40">
        <v>44</v>
      </c>
      <c r="B56" s="241" t="s">
        <v>840</v>
      </c>
      <c r="C56" s="250" t="s">
        <v>841</v>
      </c>
      <c r="D56" s="242" t="s">
        <v>314</v>
      </c>
      <c r="E56" s="243">
        <v>27</v>
      </c>
      <c r="F56" s="244"/>
      <c r="G56" s="245">
        <f>ROUND(E56*F56,2)</f>
        <v>0</v>
      </c>
      <c r="H56" s="244"/>
      <c r="I56" s="245">
        <f>ROUND(E56*H56,2)</f>
        <v>0</v>
      </c>
      <c r="J56" s="244"/>
      <c r="K56" s="245">
        <f>ROUND(E56*J56,2)</f>
        <v>0</v>
      </c>
      <c r="L56" s="245">
        <v>21</v>
      </c>
      <c r="M56" s="245">
        <f>G56*(1+L56/100)</f>
        <v>0</v>
      </c>
      <c r="N56" s="243">
        <v>0</v>
      </c>
      <c r="O56" s="243">
        <f>ROUND(E56*N56,2)</f>
        <v>0</v>
      </c>
      <c r="P56" s="243">
        <v>0</v>
      </c>
      <c r="Q56" s="243">
        <f>ROUND(E56*P56,2)</f>
        <v>0</v>
      </c>
      <c r="R56" s="245"/>
      <c r="S56" s="245" t="s">
        <v>238</v>
      </c>
      <c r="T56" s="246" t="s">
        <v>239</v>
      </c>
      <c r="U56" s="223">
        <v>0</v>
      </c>
      <c r="V56" s="223">
        <f>ROUND(E56*U56,2)</f>
        <v>0</v>
      </c>
      <c r="W56" s="223"/>
      <c r="X56" s="223" t="s">
        <v>423</v>
      </c>
      <c r="Y56" s="223" t="s">
        <v>241</v>
      </c>
      <c r="Z56" s="212"/>
      <c r="AA56" s="212"/>
      <c r="AB56" s="212"/>
      <c r="AC56" s="212"/>
      <c r="AD56" s="212"/>
      <c r="AE56" s="212"/>
      <c r="AF56" s="212"/>
      <c r="AG56" s="212" t="s">
        <v>750</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40">
        <v>45</v>
      </c>
      <c r="B57" s="241" t="s">
        <v>842</v>
      </c>
      <c r="C57" s="250" t="s">
        <v>843</v>
      </c>
      <c r="D57" s="242" t="s">
        <v>765</v>
      </c>
      <c r="E57" s="243">
        <v>58</v>
      </c>
      <c r="F57" s="244"/>
      <c r="G57" s="245">
        <f>ROUND(E57*F57,2)</f>
        <v>0</v>
      </c>
      <c r="H57" s="244"/>
      <c r="I57" s="245">
        <f>ROUND(E57*H57,2)</f>
        <v>0</v>
      </c>
      <c r="J57" s="244"/>
      <c r="K57" s="245">
        <f>ROUND(E57*J57,2)</f>
        <v>0</v>
      </c>
      <c r="L57" s="245">
        <v>21</v>
      </c>
      <c r="M57" s="245">
        <f>G57*(1+L57/100)</f>
        <v>0</v>
      </c>
      <c r="N57" s="243">
        <v>0</v>
      </c>
      <c r="O57" s="243">
        <f>ROUND(E57*N57,2)</f>
        <v>0</v>
      </c>
      <c r="P57" s="243">
        <v>0</v>
      </c>
      <c r="Q57" s="243">
        <f>ROUND(E57*P57,2)</f>
        <v>0</v>
      </c>
      <c r="R57" s="245"/>
      <c r="S57" s="245" t="s">
        <v>238</v>
      </c>
      <c r="T57" s="246" t="s">
        <v>239</v>
      </c>
      <c r="U57" s="223">
        <v>0</v>
      </c>
      <c r="V57" s="223">
        <f>ROUND(E57*U57,2)</f>
        <v>0</v>
      </c>
      <c r="W57" s="223"/>
      <c r="X57" s="223" t="s">
        <v>423</v>
      </c>
      <c r="Y57" s="223" t="s">
        <v>241</v>
      </c>
      <c r="Z57" s="212"/>
      <c r="AA57" s="212"/>
      <c r="AB57" s="212"/>
      <c r="AC57" s="212"/>
      <c r="AD57" s="212"/>
      <c r="AE57" s="212"/>
      <c r="AF57" s="212"/>
      <c r="AG57" s="212" t="s">
        <v>750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40">
        <v>46</v>
      </c>
      <c r="B58" s="241" t="s">
        <v>844</v>
      </c>
      <c r="C58" s="250" t="s">
        <v>845</v>
      </c>
      <c r="D58" s="242" t="s">
        <v>270</v>
      </c>
      <c r="E58" s="243">
        <v>0.11600000000000001</v>
      </c>
      <c r="F58" s="244"/>
      <c r="G58" s="245">
        <f>ROUND(E58*F58,2)</f>
        <v>0</v>
      </c>
      <c r="H58" s="244"/>
      <c r="I58" s="245">
        <f>ROUND(E58*H58,2)</f>
        <v>0</v>
      </c>
      <c r="J58" s="244"/>
      <c r="K58" s="245">
        <f>ROUND(E58*J58,2)</f>
        <v>0</v>
      </c>
      <c r="L58" s="245">
        <v>21</v>
      </c>
      <c r="M58" s="245">
        <f>G58*(1+L58/100)</f>
        <v>0</v>
      </c>
      <c r="N58" s="243">
        <v>0</v>
      </c>
      <c r="O58" s="243">
        <f>ROUND(E58*N58,2)</f>
        <v>0</v>
      </c>
      <c r="P58" s="243">
        <v>0</v>
      </c>
      <c r="Q58" s="243">
        <f>ROUND(E58*P58,2)</f>
        <v>0</v>
      </c>
      <c r="R58" s="245"/>
      <c r="S58" s="245" t="s">
        <v>238</v>
      </c>
      <c r="T58" s="246" t="s">
        <v>239</v>
      </c>
      <c r="U58" s="223">
        <v>0</v>
      </c>
      <c r="V58" s="223">
        <f>ROUND(E58*U58,2)</f>
        <v>0</v>
      </c>
      <c r="W58" s="223"/>
      <c r="X58" s="223" t="s">
        <v>423</v>
      </c>
      <c r="Y58" s="223" t="s">
        <v>241</v>
      </c>
      <c r="Z58" s="212"/>
      <c r="AA58" s="212"/>
      <c r="AB58" s="212"/>
      <c r="AC58" s="212"/>
      <c r="AD58" s="212"/>
      <c r="AE58" s="212"/>
      <c r="AF58" s="212"/>
      <c r="AG58" s="212" t="s">
        <v>750</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40">
        <v>47</v>
      </c>
      <c r="B59" s="241" t="s">
        <v>846</v>
      </c>
      <c r="C59" s="250" t="s">
        <v>847</v>
      </c>
      <c r="D59" s="242" t="s">
        <v>270</v>
      </c>
      <c r="E59" s="243">
        <v>6.02</v>
      </c>
      <c r="F59" s="244"/>
      <c r="G59" s="245">
        <f>ROUND(E59*F59,2)</f>
        <v>0</v>
      </c>
      <c r="H59" s="244"/>
      <c r="I59" s="245">
        <f>ROUND(E59*H59,2)</f>
        <v>0</v>
      </c>
      <c r="J59" s="244"/>
      <c r="K59" s="245">
        <f>ROUND(E59*J59,2)</f>
        <v>0</v>
      </c>
      <c r="L59" s="245">
        <v>21</v>
      </c>
      <c r="M59" s="245">
        <f>G59*(1+L59/100)</f>
        <v>0</v>
      </c>
      <c r="N59" s="243">
        <v>0</v>
      </c>
      <c r="O59" s="243">
        <f>ROUND(E59*N59,2)</f>
        <v>0</v>
      </c>
      <c r="P59" s="243">
        <v>0</v>
      </c>
      <c r="Q59" s="243">
        <f>ROUND(E59*P59,2)</f>
        <v>0</v>
      </c>
      <c r="R59" s="245"/>
      <c r="S59" s="245" t="s">
        <v>238</v>
      </c>
      <c r="T59" s="246" t="s">
        <v>239</v>
      </c>
      <c r="U59" s="223">
        <v>0</v>
      </c>
      <c r="V59" s="223">
        <f>ROUND(E59*U59,2)</f>
        <v>0</v>
      </c>
      <c r="W59" s="223"/>
      <c r="X59" s="223" t="s">
        <v>423</v>
      </c>
      <c r="Y59" s="223" t="s">
        <v>241</v>
      </c>
      <c r="Z59" s="212"/>
      <c r="AA59" s="212"/>
      <c r="AB59" s="212"/>
      <c r="AC59" s="212"/>
      <c r="AD59" s="212"/>
      <c r="AE59" s="212"/>
      <c r="AF59" s="212"/>
      <c r="AG59" s="212" t="s">
        <v>750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40">
        <v>48</v>
      </c>
      <c r="B60" s="241" t="s">
        <v>848</v>
      </c>
      <c r="C60" s="250" t="s">
        <v>849</v>
      </c>
      <c r="D60" s="242" t="s">
        <v>270</v>
      </c>
      <c r="E60" s="243">
        <v>0.96</v>
      </c>
      <c r="F60" s="244"/>
      <c r="G60" s="245">
        <f>ROUND(E60*F60,2)</f>
        <v>0</v>
      </c>
      <c r="H60" s="244"/>
      <c r="I60" s="245">
        <f>ROUND(E60*H60,2)</f>
        <v>0</v>
      </c>
      <c r="J60" s="244"/>
      <c r="K60" s="245">
        <f>ROUND(E60*J60,2)</f>
        <v>0</v>
      </c>
      <c r="L60" s="245">
        <v>21</v>
      </c>
      <c r="M60" s="245">
        <f>G60*(1+L60/100)</f>
        <v>0</v>
      </c>
      <c r="N60" s="243">
        <v>0</v>
      </c>
      <c r="O60" s="243">
        <f>ROUND(E60*N60,2)</f>
        <v>0</v>
      </c>
      <c r="P60" s="243">
        <v>0</v>
      </c>
      <c r="Q60" s="243">
        <f>ROUND(E60*P60,2)</f>
        <v>0</v>
      </c>
      <c r="R60" s="245"/>
      <c r="S60" s="245" t="s">
        <v>238</v>
      </c>
      <c r="T60" s="246" t="s">
        <v>239</v>
      </c>
      <c r="U60" s="223">
        <v>0</v>
      </c>
      <c r="V60" s="223">
        <f>ROUND(E60*U60,2)</f>
        <v>0</v>
      </c>
      <c r="W60" s="223"/>
      <c r="X60" s="223" t="s">
        <v>423</v>
      </c>
      <c r="Y60" s="223" t="s">
        <v>241</v>
      </c>
      <c r="Z60" s="212"/>
      <c r="AA60" s="212"/>
      <c r="AB60" s="212"/>
      <c r="AC60" s="212"/>
      <c r="AD60" s="212"/>
      <c r="AE60" s="212"/>
      <c r="AF60" s="212"/>
      <c r="AG60" s="212" t="s">
        <v>750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40">
        <v>49</v>
      </c>
      <c r="B61" s="241" t="s">
        <v>850</v>
      </c>
      <c r="C61" s="250" t="s">
        <v>851</v>
      </c>
      <c r="D61" s="242" t="s">
        <v>737</v>
      </c>
      <c r="E61" s="243">
        <v>1.2</v>
      </c>
      <c r="F61" s="244"/>
      <c r="G61" s="245">
        <f>ROUND(E61*F61,2)</f>
        <v>0</v>
      </c>
      <c r="H61" s="244"/>
      <c r="I61" s="245">
        <f>ROUND(E61*H61,2)</f>
        <v>0</v>
      </c>
      <c r="J61" s="244"/>
      <c r="K61" s="245">
        <f>ROUND(E61*J61,2)</f>
        <v>0</v>
      </c>
      <c r="L61" s="245">
        <v>21</v>
      </c>
      <c r="M61" s="245">
        <f>G61*(1+L61/100)</f>
        <v>0</v>
      </c>
      <c r="N61" s="243">
        <v>0</v>
      </c>
      <c r="O61" s="243">
        <f>ROUND(E61*N61,2)</f>
        <v>0</v>
      </c>
      <c r="P61" s="243">
        <v>0</v>
      </c>
      <c r="Q61" s="243">
        <f>ROUND(E61*P61,2)</f>
        <v>0</v>
      </c>
      <c r="R61" s="245"/>
      <c r="S61" s="245" t="s">
        <v>238</v>
      </c>
      <c r="T61" s="246" t="s">
        <v>239</v>
      </c>
      <c r="U61" s="223">
        <v>0</v>
      </c>
      <c r="V61" s="223">
        <f>ROUND(E61*U61,2)</f>
        <v>0</v>
      </c>
      <c r="W61" s="223"/>
      <c r="X61" s="223" t="s">
        <v>423</v>
      </c>
      <c r="Y61" s="223" t="s">
        <v>241</v>
      </c>
      <c r="Z61" s="212"/>
      <c r="AA61" s="212"/>
      <c r="AB61" s="212"/>
      <c r="AC61" s="212"/>
      <c r="AD61" s="212"/>
      <c r="AE61" s="212"/>
      <c r="AF61" s="212"/>
      <c r="AG61" s="212" t="s">
        <v>750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40">
        <v>50</v>
      </c>
      <c r="B62" s="241" t="s">
        <v>852</v>
      </c>
      <c r="C62" s="250" t="s">
        <v>853</v>
      </c>
      <c r="D62" s="242" t="s">
        <v>365</v>
      </c>
      <c r="E62" s="243">
        <v>1.2</v>
      </c>
      <c r="F62" s="244"/>
      <c r="G62" s="245">
        <f>ROUND(E62*F62,2)</f>
        <v>0</v>
      </c>
      <c r="H62" s="244"/>
      <c r="I62" s="245">
        <f>ROUND(E62*H62,2)</f>
        <v>0</v>
      </c>
      <c r="J62" s="244"/>
      <c r="K62" s="245">
        <f>ROUND(E62*J62,2)</f>
        <v>0</v>
      </c>
      <c r="L62" s="245">
        <v>21</v>
      </c>
      <c r="M62" s="245">
        <f>G62*(1+L62/100)</f>
        <v>0</v>
      </c>
      <c r="N62" s="243">
        <v>0</v>
      </c>
      <c r="O62" s="243">
        <f>ROUND(E62*N62,2)</f>
        <v>0</v>
      </c>
      <c r="P62" s="243">
        <v>0</v>
      </c>
      <c r="Q62" s="243">
        <f>ROUND(E62*P62,2)</f>
        <v>0</v>
      </c>
      <c r="R62" s="245"/>
      <c r="S62" s="245" t="s">
        <v>238</v>
      </c>
      <c r="T62" s="246" t="s">
        <v>239</v>
      </c>
      <c r="U62" s="223">
        <v>0</v>
      </c>
      <c r="V62" s="223">
        <f>ROUND(E62*U62,2)</f>
        <v>0</v>
      </c>
      <c r="W62" s="223"/>
      <c r="X62" s="223" t="s">
        <v>240</v>
      </c>
      <c r="Y62" s="223" t="s">
        <v>241</v>
      </c>
      <c r="Z62" s="212"/>
      <c r="AA62" s="212"/>
      <c r="AB62" s="212"/>
      <c r="AC62" s="212"/>
      <c r="AD62" s="212"/>
      <c r="AE62" s="212"/>
      <c r="AF62" s="212"/>
      <c r="AG62" s="212" t="s">
        <v>580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40">
        <v>51</v>
      </c>
      <c r="B63" s="241" t="s">
        <v>854</v>
      </c>
      <c r="C63" s="250" t="s">
        <v>855</v>
      </c>
      <c r="D63" s="242" t="s">
        <v>270</v>
      </c>
      <c r="E63" s="243">
        <v>0.7</v>
      </c>
      <c r="F63" s="244"/>
      <c r="G63" s="245">
        <f>ROUND(E63*F63,2)</f>
        <v>0</v>
      </c>
      <c r="H63" s="244"/>
      <c r="I63" s="245">
        <f>ROUND(E63*H63,2)</f>
        <v>0</v>
      </c>
      <c r="J63" s="244"/>
      <c r="K63" s="245">
        <f>ROUND(E63*J63,2)</f>
        <v>0</v>
      </c>
      <c r="L63" s="245">
        <v>21</v>
      </c>
      <c r="M63" s="245">
        <f>G63*(1+L63/100)</f>
        <v>0</v>
      </c>
      <c r="N63" s="243">
        <v>0</v>
      </c>
      <c r="O63" s="243">
        <f>ROUND(E63*N63,2)</f>
        <v>0</v>
      </c>
      <c r="P63" s="243">
        <v>0</v>
      </c>
      <c r="Q63" s="243">
        <f>ROUND(E63*P63,2)</f>
        <v>0</v>
      </c>
      <c r="R63" s="245"/>
      <c r="S63" s="245" t="s">
        <v>238</v>
      </c>
      <c r="T63" s="246" t="s">
        <v>239</v>
      </c>
      <c r="U63" s="223">
        <v>0</v>
      </c>
      <c r="V63" s="223">
        <f>ROUND(E63*U63,2)</f>
        <v>0</v>
      </c>
      <c r="W63" s="223"/>
      <c r="X63" s="223" t="s">
        <v>423</v>
      </c>
      <c r="Y63" s="223" t="s">
        <v>241</v>
      </c>
      <c r="Z63" s="212"/>
      <c r="AA63" s="212"/>
      <c r="AB63" s="212"/>
      <c r="AC63" s="212"/>
      <c r="AD63" s="212"/>
      <c r="AE63" s="212"/>
      <c r="AF63" s="212"/>
      <c r="AG63" s="212" t="s">
        <v>750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x14ac:dyDescent="0.25">
      <c r="A64" s="226" t="s">
        <v>233</v>
      </c>
      <c r="B64" s="227" t="s">
        <v>178</v>
      </c>
      <c r="C64" s="249" t="s">
        <v>179</v>
      </c>
      <c r="D64" s="228"/>
      <c r="E64" s="229"/>
      <c r="F64" s="230"/>
      <c r="G64" s="230">
        <f>SUMIF(AG65:AG65,"&lt;&gt;NOR",G65:G65)</f>
        <v>0</v>
      </c>
      <c r="H64" s="230"/>
      <c r="I64" s="230">
        <f>SUM(I65:I65)</f>
        <v>0</v>
      </c>
      <c r="J64" s="230"/>
      <c r="K64" s="230">
        <f>SUM(K65:K65)</f>
        <v>0</v>
      </c>
      <c r="L64" s="230"/>
      <c r="M64" s="230">
        <f>SUM(M65:M65)</f>
        <v>0</v>
      </c>
      <c r="N64" s="229"/>
      <c r="O64" s="229">
        <f>SUM(O65:O65)</f>
        <v>0</v>
      </c>
      <c r="P64" s="229"/>
      <c r="Q64" s="229">
        <f>SUM(Q65:Q65)</f>
        <v>0</v>
      </c>
      <c r="R64" s="230"/>
      <c r="S64" s="230"/>
      <c r="T64" s="231"/>
      <c r="U64" s="225"/>
      <c r="V64" s="225">
        <f>SUM(V65:V65)</f>
        <v>0</v>
      </c>
      <c r="W64" s="225"/>
      <c r="X64" s="225"/>
      <c r="Y64" s="225"/>
      <c r="AG64" t="s">
        <v>234</v>
      </c>
    </row>
    <row r="65" spans="1:60" outlineLevel="1" x14ac:dyDescent="0.25">
      <c r="A65" s="233">
        <v>52</v>
      </c>
      <c r="B65" s="234" t="s">
        <v>856</v>
      </c>
      <c r="C65" s="251" t="s">
        <v>857</v>
      </c>
      <c r="D65" s="235" t="s">
        <v>365</v>
      </c>
      <c r="E65" s="236">
        <v>7.5389999999999997</v>
      </c>
      <c r="F65" s="237"/>
      <c r="G65" s="238">
        <f>ROUND(E65*F65,2)</f>
        <v>0</v>
      </c>
      <c r="H65" s="237"/>
      <c r="I65" s="238">
        <f>ROUND(E65*H65,2)</f>
        <v>0</v>
      </c>
      <c r="J65" s="237"/>
      <c r="K65" s="238">
        <f>ROUND(E65*J65,2)</f>
        <v>0</v>
      </c>
      <c r="L65" s="238">
        <v>21</v>
      </c>
      <c r="M65" s="238">
        <f>G65*(1+L65/100)</f>
        <v>0</v>
      </c>
      <c r="N65" s="236">
        <v>0</v>
      </c>
      <c r="O65" s="236">
        <f>ROUND(E65*N65,2)</f>
        <v>0</v>
      </c>
      <c r="P65" s="236">
        <v>0</v>
      </c>
      <c r="Q65" s="236">
        <f>ROUND(E65*P65,2)</f>
        <v>0</v>
      </c>
      <c r="R65" s="238"/>
      <c r="S65" s="238" t="s">
        <v>238</v>
      </c>
      <c r="T65" s="239" t="s">
        <v>239</v>
      </c>
      <c r="U65" s="223">
        <v>0</v>
      </c>
      <c r="V65" s="223">
        <f>ROUND(E65*U65,2)</f>
        <v>0</v>
      </c>
      <c r="W65" s="223"/>
      <c r="X65" s="223" t="s">
        <v>240</v>
      </c>
      <c r="Y65" s="223" t="s">
        <v>241</v>
      </c>
      <c r="Z65" s="212"/>
      <c r="AA65" s="212"/>
      <c r="AB65" s="212"/>
      <c r="AC65" s="212"/>
      <c r="AD65" s="212"/>
      <c r="AE65" s="212"/>
      <c r="AF65" s="212"/>
      <c r="AG65" s="212" t="s">
        <v>580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x14ac:dyDescent="0.25">
      <c r="A66" s="3"/>
      <c r="B66" s="4"/>
      <c r="C66" s="253"/>
      <c r="D66" s="6"/>
      <c r="E66" s="3"/>
      <c r="F66" s="3"/>
      <c r="G66" s="3"/>
      <c r="H66" s="3"/>
      <c r="I66" s="3"/>
      <c r="J66" s="3"/>
      <c r="K66" s="3"/>
      <c r="L66" s="3"/>
      <c r="M66" s="3"/>
      <c r="N66" s="3"/>
      <c r="O66" s="3"/>
      <c r="P66" s="3"/>
      <c r="Q66" s="3"/>
      <c r="R66" s="3"/>
      <c r="S66" s="3"/>
      <c r="T66" s="3"/>
      <c r="U66" s="3"/>
      <c r="V66" s="3"/>
      <c r="W66" s="3"/>
      <c r="X66" s="3"/>
      <c r="Y66" s="3"/>
      <c r="AE66">
        <v>12</v>
      </c>
      <c r="AF66">
        <v>21</v>
      </c>
      <c r="AG66" t="s">
        <v>219</v>
      </c>
    </row>
    <row r="67" spans="1:60" x14ac:dyDescent="0.25">
      <c r="A67" s="215"/>
      <c r="B67" s="216" t="s">
        <v>29</v>
      </c>
      <c r="C67" s="254"/>
      <c r="D67" s="217"/>
      <c r="E67" s="218"/>
      <c r="F67" s="218"/>
      <c r="G67" s="232">
        <f>G8+G13+G26+G46+G53+G64</f>
        <v>0</v>
      </c>
      <c r="H67" s="3"/>
      <c r="I67" s="3"/>
      <c r="J67" s="3"/>
      <c r="K67" s="3"/>
      <c r="L67" s="3"/>
      <c r="M67" s="3"/>
      <c r="N67" s="3"/>
      <c r="O67" s="3"/>
      <c r="P67" s="3"/>
      <c r="Q67" s="3"/>
      <c r="R67" s="3"/>
      <c r="S67" s="3"/>
      <c r="T67" s="3"/>
      <c r="U67" s="3"/>
      <c r="V67" s="3"/>
      <c r="W67" s="3"/>
      <c r="X67" s="3"/>
      <c r="Y67" s="3"/>
      <c r="AE67">
        <f>SUMIF(L7:L65,AE66,G7:G65)</f>
        <v>0</v>
      </c>
      <c r="AF67">
        <f>SUMIF(L7:L65,AF66,G7:G65)</f>
        <v>0</v>
      </c>
      <c r="AG67" t="s">
        <v>265</v>
      </c>
    </row>
    <row r="68" spans="1:60" x14ac:dyDescent="0.25">
      <c r="C68" s="255"/>
      <c r="D68" s="10"/>
      <c r="AG68" t="s">
        <v>266</v>
      </c>
    </row>
    <row r="69" spans="1:60" x14ac:dyDescent="0.25">
      <c r="D69" s="10"/>
    </row>
    <row r="70" spans="1:60" x14ac:dyDescent="0.25">
      <c r="D70" s="10"/>
    </row>
    <row r="71" spans="1:60" x14ac:dyDescent="0.25">
      <c r="D71" s="10"/>
    </row>
    <row r="72" spans="1:60" x14ac:dyDescent="0.25">
      <c r="D72" s="10"/>
    </row>
    <row r="73" spans="1:60" x14ac:dyDescent="0.25">
      <c r="D73" s="10"/>
    </row>
    <row r="74" spans="1:60" x14ac:dyDescent="0.25">
      <c r="D74" s="10"/>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YeqenkhuWmBcyKSbe8WGnPUpVY4xW1eIw/ed4BP5lxxoT/FWNWkYQWO+ORwOBO2sdMic/oVT3wgiBVL4jfWypg==" saltValue="hwRUJO1e0Cv48T+2Gi2L1w==" spinCount="100000" sheet="1" formatRows="0"/>
  <mergeCells count="4">
    <mergeCell ref="A1:G1"/>
    <mergeCell ref="C2:G2"/>
    <mergeCell ref="C3:G3"/>
    <mergeCell ref="C4:G4"/>
  </mergeCells>
  <pageMargins left="0.59055118110236204" right="0.196850393700787" top="0.78740157499999996" bottom="0.78740157499999996" header="0.3" footer="0.3"/>
  <pageSetup scale="95"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1FFEC-E502-4C76-B959-3D9F33AB2DF4}">
  <sheetPr>
    <outlinePr summaryBelow="0"/>
  </sheetPr>
  <dimension ref="A1:BH5000"/>
  <sheetViews>
    <sheetView workbookViewId="0">
      <pane ySplit="7" topLeftCell="A8" activePane="bottomLeft" state="frozen"/>
      <selection sqref="A1:G1"/>
      <selection pane="bottomLeft" sqref="A1:G1"/>
    </sheetView>
  </sheetViews>
  <sheetFormatPr defaultRowHeight="13.2" outlineLevelRow="3" x14ac:dyDescent="0.25"/>
  <cols>
    <col min="1" max="1" width="3.44140625" customWidth="1"/>
    <col min="2" max="2" width="12.6640625" style="176" customWidth="1"/>
    <col min="3" max="3" width="63.33203125" style="17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7" t="s">
        <v>267</v>
      </c>
      <c r="B1" s="197"/>
      <c r="C1" s="197"/>
      <c r="D1" s="197"/>
      <c r="E1" s="197"/>
      <c r="F1" s="197"/>
      <c r="G1" s="197"/>
      <c r="AG1" t="s">
        <v>204</v>
      </c>
    </row>
    <row r="2" spans="1:60" ht="25.05" customHeight="1" x14ac:dyDescent="0.25">
      <c r="A2" s="198" t="s">
        <v>7</v>
      </c>
      <c r="B2" s="49" t="s">
        <v>43</v>
      </c>
      <c r="C2" s="201" t="s">
        <v>44</v>
      </c>
      <c r="D2" s="199"/>
      <c r="E2" s="199"/>
      <c r="F2" s="199"/>
      <c r="G2" s="200"/>
      <c r="AG2" t="s">
        <v>205</v>
      </c>
    </row>
    <row r="3" spans="1:60" ht="25.05" customHeight="1" x14ac:dyDescent="0.25">
      <c r="A3" s="198" t="s">
        <v>8</v>
      </c>
      <c r="B3" s="49" t="s">
        <v>62</v>
      </c>
      <c r="C3" s="201" t="s">
        <v>63</v>
      </c>
      <c r="D3" s="199"/>
      <c r="E3" s="199"/>
      <c r="F3" s="199"/>
      <c r="G3" s="200"/>
      <c r="AC3" s="176" t="s">
        <v>205</v>
      </c>
      <c r="AG3" t="s">
        <v>209</v>
      </c>
    </row>
    <row r="4" spans="1:60" ht="25.05" customHeight="1" x14ac:dyDescent="0.25">
      <c r="A4" s="202" t="s">
        <v>9</v>
      </c>
      <c r="B4" s="203" t="s">
        <v>47</v>
      </c>
      <c r="C4" s="204" t="s">
        <v>52</v>
      </c>
      <c r="D4" s="205"/>
      <c r="E4" s="205"/>
      <c r="F4" s="205"/>
      <c r="G4" s="206"/>
      <c r="AG4" t="s">
        <v>210</v>
      </c>
    </row>
    <row r="5" spans="1:60" x14ac:dyDescent="0.25">
      <c r="D5" s="10"/>
    </row>
    <row r="6" spans="1:60" ht="39.6" x14ac:dyDescent="0.25">
      <c r="A6" s="208" t="s">
        <v>211</v>
      </c>
      <c r="B6" s="210" t="s">
        <v>212</v>
      </c>
      <c r="C6" s="210" t="s">
        <v>213</v>
      </c>
      <c r="D6" s="209" t="s">
        <v>214</v>
      </c>
      <c r="E6" s="208" t="s">
        <v>215</v>
      </c>
      <c r="F6" s="207" t="s">
        <v>216</v>
      </c>
      <c r="G6" s="208" t="s">
        <v>29</v>
      </c>
      <c r="H6" s="211" t="s">
        <v>30</v>
      </c>
      <c r="I6" s="211" t="s">
        <v>217</v>
      </c>
      <c r="J6" s="211" t="s">
        <v>31</v>
      </c>
      <c r="K6" s="211" t="s">
        <v>218</v>
      </c>
      <c r="L6" s="211" t="s">
        <v>219</v>
      </c>
      <c r="M6" s="211" t="s">
        <v>220</v>
      </c>
      <c r="N6" s="211" t="s">
        <v>221</v>
      </c>
      <c r="O6" s="211" t="s">
        <v>222</v>
      </c>
      <c r="P6" s="211" t="s">
        <v>223</v>
      </c>
      <c r="Q6" s="211" t="s">
        <v>224</v>
      </c>
      <c r="R6" s="211" t="s">
        <v>225</v>
      </c>
      <c r="S6" s="211" t="s">
        <v>226</v>
      </c>
      <c r="T6" s="211" t="s">
        <v>227</v>
      </c>
      <c r="U6" s="211" t="s">
        <v>228</v>
      </c>
      <c r="V6" s="211" t="s">
        <v>229</v>
      </c>
      <c r="W6" s="211" t="s">
        <v>230</v>
      </c>
      <c r="X6" s="211" t="s">
        <v>231</v>
      </c>
      <c r="Y6" s="211" t="s">
        <v>232</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5">
      <c r="A8" s="226" t="s">
        <v>233</v>
      </c>
      <c r="B8" s="227" t="s">
        <v>128</v>
      </c>
      <c r="C8" s="249" t="s">
        <v>129</v>
      </c>
      <c r="D8" s="228"/>
      <c r="E8" s="229"/>
      <c r="F8" s="230"/>
      <c r="G8" s="230">
        <f>SUMIF(AG9:AG54,"&lt;&gt;NOR",G9:G54)</f>
        <v>0</v>
      </c>
      <c r="H8" s="230"/>
      <c r="I8" s="230">
        <f>SUM(I9:I54)</f>
        <v>0</v>
      </c>
      <c r="J8" s="230"/>
      <c r="K8" s="230">
        <f>SUM(K9:K54)</f>
        <v>0</v>
      </c>
      <c r="L8" s="230"/>
      <c r="M8" s="230">
        <f>SUM(M9:M54)</f>
        <v>0</v>
      </c>
      <c r="N8" s="229"/>
      <c r="O8" s="229">
        <f>SUM(O9:O54)</f>
        <v>3.36</v>
      </c>
      <c r="P8" s="229"/>
      <c r="Q8" s="229">
        <f>SUM(Q9:Q54)</f>
        <v>0</v>
      </c>
      <c r="R8" s="230"/>
      <c r="S8" s="230"/>
      <c r="T8" s="231"/>
      <c r="U8" s="225"/>
      <c r="V8" s="225">
        <f>SUM(V9:V54)</f>
        <v>25.79</v>
      </c>
      <c r="W8" s="225"/>
      <c r="X8" s="225"/>
      <c r="Y8" s="225"/>
      <c r="AG8" t="s">
        <v>234</v>
      </c>
    </row>
    <row r="9" spans="1:60" outlineLevel="1" x14ac:dyDescent="0.25">
      <c r="A9" s="233">
        <v>1</v>
      </c>
      <c r="B9" s="234" t="s">
        <v>616</v>
      </c>
      <c r="C9" s="251" t="s">
        <v>617</v>
      </c>
      <c r="D9" s="235" t="s">
        <v>270</v>
      </c>
      <c r="E9" s="236">
        <v>6.65</v>
      </c>
      <c r="F9" s="237"/>
      <c r="G9" s="238">
        <f>ROUND(E9*F9,2)</f>
        <v>0</v>
      </c>
      <c r="H9" s="237"/>
      <c r="I9" s="238">
        <f>ROUND(E9*H9,2)</f>
        <v>0</v>
      </c>
      <c r="J9" s="237"/>
      <c r="K9" s="238">
        <f>ROUND(E9*J9,2)</f>
        <v>0</v>
      </c>
      <c r="L9" s="238">
        <v>21</v>
      </c>
      <c r="M9" s="238">
        <f>G9*(1+L9/100)</f>
        <v>0</v>
      </c>
      <c r="N9" s="236">
        <v>0</v>
      </c>
      <c r="O9" s="236">
        <f>ROUND(E9*N9,2)</f>
        <v>0</v>
      </c>
      <c r="P9" s="236">
        <v>0</v>
      </c>
      <c r="Q9" s="236">
        <f>ROUND(E9*P9,2)</f>
        <v>0</v>
      </c>
      <c r="R9" s="238" t="s">
        <v>271</v>
      </c>
      <c r="S9" s="238" t="s">
        <v>272</v>
      </c>
      <c r="T9" s="239" t="s">
        <v>272</v>
      </c>
      <c r="U9" s="223">
        <v>0.2</v>
      </c>
      <c r="V9" s="223">
        <f>ROUND(E9*U9,2)</f>
        <v>1.33</v>
      </c>
      <c r="W9" s="223"/>
      <c r="X9" s="223" t="s">
        <v>240</v>
      </c>
      <c r="Y9" s="223" t="s">
        <v>241</v>
      </c>
      <c r="Z9" s="212"/>
      <c r="AA9" s="212"/>
      <c r="AB9" s="212"/>
      <c r="AC9" s="212"/>
      <c r="AD9" s="212"/>
      <c r="AE9" s="212"/>
      <c r="AF9" s="212"/>
      <c r="AG9" s="212" t="s">
        <v>242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1" outlineLevel="2" x14ac:dyDescent="0.25">
      <c r="A10" s="219"/>
      <c r="B10" s="220"/>
      <c r="C10" s="259" t="s">
        <v>618</v>
      </c>
      <c r="D10" s="258"/>
      <c r="E10" s="258"/>
      <c r="F10" s="258"/>
      <c r="G10" s="258"/>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274</v>
      </c>
      <c r="AH10" s="212"/>
      <c r="AI10" s="212"/>
      <c r="AJ10" s="212"/>
      <c r="AK10" s="212"/>
      <c r="AL10" s="212"/>
      <c r="AM10" s="212"/>
      <c r="AN10" s="212"/>
      <c r="AO10" s="212"/>
      <c r="AP10" s="212"/>
      <c r="AQ10" s="212"/>
      <c r="AR10" s="212"/>
      <c r="AS10" s="212"/>
      <c r="AT10" s="212"/>
      <c r="AU10" s="212"/>
      <c r="AV10" s="212"/>
      <c r="AW10" s="212"/>
      <c r="AX10" s="212"/>
      <c r="AY10" s="212"/>
      <c r="AZ10" s="212"/>
      <c r="BA10" s="247"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2"/>
      <c r="BC10" s="212"/>
      <c r="BD10" s="212"/>
      <c r="BE10" s="212"/>
      <c r="BF10" s="212"/>
      <c r="BG10" s="212"/>
      <c r="BH10" s="212"/>
    </row>
    <row r="11" spans="1:60" outlineLevel="2" x14ac:dyDescent="0.25">
      <c r="A11" s="219"/>
      <c r="B11" s="220"/>
      <c r="C11" s="271" t="s">
        <v>858</v>
      </c>
      <c r="D11" s="267"/>
      <c r="E11" s="268"/>
      <c r="F11" s="223"/>
      <c r="G11" s="223"/>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276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5">
      <c r="A12" s="219"/>
      <c r="B12" s="220"/>
      <c r="C12" s="272" t="s">
        <v>859</v>
      </c>
      <c r="D12" s="267"/>
      <c r="E12" s="268"/>
      <c r="F12" s="223"/>
      <c r="G12" s="223"/>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276</v>
      </c>
      <c r="AH12" s="212">
        <v>2</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5">
      <c r="A13" s="219"/>
      <c r="B13" s="220"/>
      <c r="C13" s="272" t="s">
        <v>860</v>
      </c>
      <c r="D13" s="267"/>
      <c r="E13" s="268">
        <v>7.8</v>
      </c>
      <c r="F13" s="223"/>
      <c r="G13" s="223"/>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276</v>
      </c>
      <c r="AH13" s="212">
        <v>2</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5">
      <c r="A14" s="219"/>
      <c r="B14" s="220"/>
      <c r="C14" s="272" t="s">
        <v>861</v>
      </c>
      <c r="D14" s="267"/>
      <c r="E14" s="268"/>
      <c r="F14" s="223"/>
      <c r="G14" s="223"/>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276</v>
      </c>
      <c r="AH14" s="212">
        <v>2</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5">
      <c r="A15" s="219"/>
      <c r="B15" s="220"/>
      <c r="C15" s="272" t="s">
        <v>862</v>
      </c>
      <c r="D15" s="267"/>
      <c r="E15" s="268">
        <v>4</v>
      </c>
      <c r="F15" s="223"/>
      <c r="G15" s="223"/>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276</v>
      </c>
      <c r="AH15" s="212">
        <v>2</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5">
      <c r="A16" s="219"/>
      <c r="B16" s="220"/>
      <c r="C16" s="272" t="s">
        <v>863</v>
      </c>
      <c r="D16" s="267"/>
      <c r="E16" s="268">
        <v>1.5</v>
      </c>
      <c r="F16" s="223"/>
      <c r="G16" s="223"/>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276</v>
      </c>
      <c r="AH16" s="212">
        <v>2</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5">
      <c r="A17" s="219"/>
      <c r="B17" s="220"/>
      <c r="C17" s="273" t="s">
        <v>864</v>
      </c>
      <c r="D17" s="269"/>
      <c r="E17" s="270">
        <v>13.3</v>
      </c>
      <c r="F17" s="223"/>
      <c r="G17" s="223"/>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276</v>
      </c>
      <c r="AH17" s="212">
        <v>3</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5">
      <c r="A18" s="219"/>
      <c r="B18" s="220"/>
      <c r="C18" s="271" t="s">
        <v>865</v>
      </c>
      <c r="D18" s="267"/>
      <c r="E18" s="268"/>
      <c r="F18" s="223"/>
      <c r="G18" s="223"/>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276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5">
      <c r="A19" s="219"/>
      <c r="B19" s="220"/>
      <c r="C19" s="260" t="s">
        <v>866</v>
      </c>
      <c r="D19" s="256"/>
      <c r="E19" s="257">
        <v>6.65</v>
      </c>
      <c r="F19" s="223"/>
      <c r="G19" s="223"/>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276</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33">
        <v>2</v>
      </c>
      <c r="B20" s="234" t="s">
        <v>621</v>
      </c>
      <c r="C20" s="251" t="s">
        <v>622</v>
      </c>
      <c r="D20" s="235" t="s">
        <v>270</v>
      </c>
      <c r="E20" s="236">
        <v>6.65</v>
      </c>
      <c r="F20" s="237"/>
      <c r="G20" s="238">
        <f>ROUND(E20*F20,2)</f>
        <v>0</v>
      </c>
      <c r="H20" s="237"/>
      <c r="I20" s="238">
        <f>ROUND(E20*H20,2)</f>
        <v>0</v>
      </c>
      <c r="J20" s="237"/>
      <c r="K20" s="238">
        <f>ROUND(E20*J20,2)</f>
        <v>0</v>
      </c>
      <c r="L20" s="238">
        <v>21</v>
      </c>
      <c r="M20" s="238">
        <f>G20*(1+L20/100)</f>
        <v>0</v>
      </c>
      <c r="N20" s="236">
        <v>0</v>
      </c>
      <c r="O20" s="236">
        <f>ROUND(E20*N20,2)</f>
        <v>0</v>
      </c>
      <c r="P20" s="236">
        <v>0</v>
      </c>
      <c r="Q20" s="236">
        <f>ROUND(E20*P20,2)</f>
        <v>0</v>
      </c>
      <c r="R20" s="238" t="s">
        <v>271</v>
      </c>
      <c r="S20" s="238" t="s">
        <v>272</v>
      </c>
      <c r="T20" s="239" t="s">
        <v>272</v>
      </c>
      <c r="U20" s="223">
        <v>0.08</v>
      </c>
      <c r="V20" s="223">
        <f>ROUND(E20*U20,2)</f>
        <v>0.53</v>
      </c>
      <c r="W20" s="223"/>
      <c r="X20" s="223" t="s">
        <v>240</v>
      </c>
      <c r="Y20" s="223" t="s">
        <v>241</v>
      </c>
      <c r="Z20" s="212"/>
      <c r="AA20" s="212"/>
      <c r="AB20" s="212"/>
      <c r="AC20" s="212"/>
      <c r="AD20" s="212"/>
      <c r="AE20" s="212"/>
      <c r="AF20" s="212"/>
      <c r="AG20" s="212" t="s">
        <v>242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1" outlineLevel="2" x14ac:dyDescent="0.25">
      <c r="A21" s="219"/>
      <c r="B21" s="220"/>
      <c r="C21" s="259" t="s">
        <v>618</v>
      </c>
      <c r="D21" s="258"/>
      <c r="E21" s="258"/>
      <c r="F21" s="258"/>
      <c r="G21" s="258"/>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274</v>
      </c>
      <c r="AH21" s="212"/>
      <c r="AI21" s="212"/>
      <c r="AJ21" s="212"/>
      <c r="AK21" s="212"/>
      <c r="AL21" s="212"/>
      <c r="AM21" s="212"/>
      <c r="AN21" s="212"/>
      <c r="AO21" s="212"/>
      <c r="AP21" s="212"/>
      <c r="AQ21" s="212"/>
      <c r="AR21" s="212"/>
      <c r="AS21" s="212"/>
      <c r="AT21" s="212"/>
      <c r="AU21" s="212"/>
      <c r="AV21" s="212"/>
      <c r="AW21" s="212"/>
      <c r="AX21" s="212"/>
      <c r="AY21" s="212"/>
      <c r="AZ21" s="212"/>
      <c r="BA21" s="247" t="str">
        <f>C21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1" s="212"/>
      <c r="BC21" s="212"/>
      <c r="BD21" s="212"/>
      <c r="BE21" s="212"/>
      <c r="BF21" s="212"/>
      <c r="BG21" s="212"/>
      <c r="BH21" s="212"/>
    </row>
    <row r="22" spans="1:60" outlineLevel="1" x14ac:dyDescent="0.25">
      <c r="A22" s="233">
        <v>3</v>
      </c>
      <c r="B22" s="234" t="s">
        <v>867</v>
      </c>
      <c r="C22" s="251" t="s">
        <v>868</v>
      </c>
      <c r="D22" s="235" t="s">
        <v>270</v>
      </c>
      <c r="E22" s="236">
        <v>6.65</v>
      </c>
      <c r="F22" s="237"/>
      <c r="G22" s="238">
        <f>ROUND(E22*F22,2)</f>
        <v>0</v>
      </c>
      <c r="H22" s="237"/>
      <c r="I22" s="238">
        <f>ROUND(E22*H22,2)</f>
        <v>0</v>
      </c>
      <c r="J22" s="237"/>
      <c r="K22" s="238">
        <f>ROUND(E22*J22,2)</f>
        <v>0</v>
      </c>
      <c r="L22" s="238">
        <v>21</v>
      </c>
      <c r="M22" s="238">
        <f>G22*(1+L22/100)</f>
        <v>0</v>
      </c>
      <c r="N22" s="236">
        <v>0</v>
      </c>
      <c r="O22" s="236">
        <f>ROUND(E22*N22,2)</f>
        <v>0</v>
      </c>
      <c r="P22" s="236">
        <v>0</v>
      </c>
      <c r="Q22" s="236">
        <f>ROUND(E22*P22,2)</f>
        <v>0</v>
      </c>
      <c r="R22" s="238" t="s">
        <v>271</v>
      </c>
      <c r="S22" s="238" t="s">
        <v>272</v>
      </c>
      <c r="T22" s="239" t="s">
        <v>272</v>
      </c>
      <c r="U22" s="223">
        <v>0.35</v>
      </c>
      <c r="V22" s="223">
        <f>ROUND(E22*U22,2)</f>
        <v>2.33</v>
      </c>
      <c r="W22" s="223"/>
      <c r="X22" s="223" t="s">
        <v>240</v>
      </c>
      <c r="Y22" s="223" t="s">
        <v>241</v>
      </c>
      <c r="Z22" s="212"/>
      <c r="AA22" s="212"/>
      <c r="AB22" s="212"/>
      <c r="AC22" s="212"/>
      <c r="AD22" s="212"/>
      <c r="AE22" s="212"/>
      <c r="AF22" s="212"/>
      <c r="AG22" s="212" t="s">
        <v>242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1" outlineLevel="2" x14ac:dyDescent="0.25">
      <c r="A23" s="219"/>
      <c r="B23" s="220"/>
      <c r="C23" s="259" t="s">
        <v>618</v>
      </c>
      <c r="D23" s="258"/>
      <c r="E23" s="258"/>
      <c r="F23" s="258"/>
      <c r="G23" s="258"/>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274</v>
      </c>
      <c r="AH23" s="212"/>
      <c r="AI23" s="212"/>
      <c r="AJ23" s="212"/>
      <c r="AK23" s="212"/>
      <c r="AL23" s="212"/>
      <c r="AM23" s="212"/>
      <c r="AN23" s="212"/>
      <c r="AO23" s="212"/>
      <c r="AP23" s="212"/>
      <c r="AQ23" s="212"/>
      <c r="AR23" s="212"/>
      <c r="AS23" s="212"/>
      <c r="AT23" s="212"/>
      <c r="AU23" s="212"/>
      <c r="AV23" s="212"/>
      <c r="AW23" s="212"/>
      <c r="AX23" s="212"/>
      <c r="AY23" s="212"/>
      <c r="AZ23" s="212"/>
      <c r="BA23" s="247" t="str">
        <f>C23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3" s="212"/>
      <c r="BC23" s="212"/>
      <c r="BD23" s="212"/>
      <c r="BE23" s="212"/>
      <c r="BF23" s="212"/>
      <c r="BG23" s="212"/>
      <c r="BH23" s="212"/>
    </row>
    <row r="24" spans="1:60" outlineLevel="1" x14ac:dyDescent="0.25">
      <c r="A24" s="233">
        <v>4</v>
      </c>
      <c r="B24" s="234" t="s">
        <v>869</v>
      </c>
      <c r="C24" s="251" t="s">
        <v>870</v>
      </c>
      <c r="D24" s="235" t="s">
        <v>270</v>
      </c>
      <c r="E24" s="236">
        <v>6.65</v>
      </c>
      <c r="F24" s="237"/>
      <c r="G24" s="238">
        <f>ROUND(E24*F24,2)</f>
        <v>0</v>
      </c>
      <c r="H24" s="237"/>
      <c r="I24" s="238">
        <f>ROUND(E24*H24,2)</f>
        <v>0</v>
      </c>
      <c r="J24" s="237"/>
      <c r="K24" s="238">
        <f>ROUND(E24*J24,2)</f>
        <v>0</v>
      </c>
      <c r="L24" s="238">
        <v>21</v>
      </c>
      <c r="M24" s="238">
        <f>G24*(1+L24/100)</f>
        <v>0</v>
      </c>
      <c r="N24" s="236">
        <v>0</v>
      </c>
      <c r="O24" s="236">
        <f>ROUND(E24*N24,2)</f>
        <v>0</v>
      </c>
      <c r="P24" s="236">
        <v>0</v>
      </c>
      <c r="Q24" s="236">
        <f>ROUND(E24*P24,2)</f>
        <v>0</v>
      </c>
      <c r="R24" s="238" t="s">
        <v>271</v>
      </c>
      <c r="S24" s="238" t="s">
        <v>272</v>
      </c>
      <c r="T24" s="239" t="s">
        <v>272</v>
      </c>
      <c r="U24" s="223">
        <v>0.14829999999999999</v>
      </c>
      <c r="V24" s="223">
        <f>ROUND(E24*U24,2)</f>
        <v>0.99</v>
      </c>
      <c r="W24" s="223"/>
      <c r="X24" s="223" t="s">
        <v>240</v>
      </c>
      <c r="Y24" s="223" t="s">
        <v>241</v>
      </c>
      <c r="Z24" s="212"/>
      <c r="AA24" s="212"/>
      <c r="AB24" s="212"/>
      <c r="AC24" s="212"/>
      <c r="AD24" s="212"/>
      <c r="AE24" s="212"/>
      <c r="AF24" s="212"/>
      <c r="AG24" s="212" t="s">
        <v>242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1" outlineLevel="2" x14ac:dyDescent="0.25">
      <c r="A25" s="219"/>
      <c r="B25" s="220"/>
      <c r="C25" s="259" t="s">
        <v>618</v>
      </c>
      <c r="D25" s="258"/>
      <c r="E25" s="258"/>
      <c r="F25" s="258"/>
      <c r="G25" s="258"/>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274</v>
      </c>
      <c r="AH25" s="212"/>
      <c r="AI25" s="212"/>
      <c r="AJ25" s="212"/>
      <c r="AK25" s="212"/>
      <c r="AL25" s="212"/>
      <c r="AM25" s="212"/>
      <c r="AN25" s="212"/>
      <c r="AO25" s="212"/>
      <c r="AP25" s="212"/>
      <c r="AQ25" s="212"/>
      <c r="AR25" s="212"/>
      <c r="AS25" s="212"/>
      <c r="AT25" s="212"/>
      <c r="AU25" s="212"/>
      <c r="AV25" s="212"/>
      <c r="AW25" s="212"/>
      <c r="AX25" s="212"/>
      <c r="AY25" s="212"/>
      <c r="AZ25" s="212"/>
      <c r="BA25" s="247" t="str">
        <f>C25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5" s="212"/>
      <c r="BC25" s="212"/>
      <c r="BD25" s="212"/>
      <c r="BE25" s="212"/>
      <c r="BF25" s="212"/>
      <c r="BG25" s="212"/>
      <c r="BH25" s="212"/>
    </row>
    <row r="26" spans="1:60" outlineLevel="1" x14ac:dyDescent="0.25">
      <c r="A26" s="233">
        <v>5</v>
      </c>
      <c r="B26" s="234" t="s">
        <v>871</v>
      </c>
      <c r="C26" s="251" t="s">
        <v>872</v>
      </c>
      <c r="D26" s="235" t="s">
        <v>314</v>
      </c>
      <c r="E26" s="236">
        <v>6.5</v>
      </c>
      <c r="F26" s="237"/>
      <c r="G26" s="238">
        <f>ROUND(E26*F26,2)</f>
        <v>0</v>
      </c>
      <c r="H26" s="237"/>
      <c r="I26" s="238">
        <f>ROUND(E26*H26,2)</f>
        <v>0</v>
      </c>
      <c r="J26" s="237"/>
      <c r="K26" s="238">
        <f>ROUND(E26*J26,2)</f>
        <v>0</v>
      </c>
      <c r="L26" s="238">
        <v>21</v>
      </c>
      <c r="M26" s="238">
        <f>G26*(1+L26/100)</f>
        <v>0</v>
      </c>
      <c r="N26" s="236">
        <v>3.48E-3</v>
      </c>
      <c r="O26" s="236">
        <f>ROUND(E26*N26,2)</f>
        <v>0.02</v>
      </c>
      <c r="P26" s="236">
        <v>0</v>
      </c>
      <c r="Q26" s="236">
        <f>ROUND(E26*P26,2)</f>
        <v>0</v>
      </c>
      <c r="R26" s="238" t="s">
        <v>271</v>
      </c>
      <c r="S26" s="238" t="s">
        <v>272</v>
      </c>
      <c r="T26" s="239" t="s">
        <v>272</v>
      </c>
      <c r="U26" s="223">
        <v>1.7012400000000001</v>
      </c>
      <c r="V26" s="223">
        <f>ROUND(E26*U26,2)</f>
        <v>11.06</v>
      </c>
      <c r="W26" s="223"/>
      <c r="X26" s="223" t="s">
        <v>240</v>
      </c>
      <c r="Y26" s="223" t="s">
        <v>241</v>
      </c>
      <c r="Z26" s="212"/>
      <c r="AA26" s="212"/>
      <c r="AB26" s="212"/>
      <c r="AC26" s="212"/>
      <c r="AD26" s="212"/>
      <c r="AE26" s="212"/>
      <c r="AF26" s="212"/>
      <c r="AG26" s="212" t="s">
        <v>242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1" outlineLevel="2" x14ac:dyDescent="0.25">
      <c r="A27" s="219"/>
      <c r="B27" s="220"/>
      <c r="C27" s="259" t="s">
        <v>873</v>
      </c>
      <c r="D27" s="258"/>
      <c r="E27" s="258"/>
      <c r="F27" s="258"/>
      <c r="G27" s="258"/>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274</v>
      </c>
      <c r="AH27" s="212"/>
      <c r="AI27" s="212"/>
      <c r="AJ27" s="212"/>
      <c r="AK27" s="212"/>
      <c r="AL27" s="212"/>
      <c r="AM27" s="212"/>
      <c r="AN27" s="212"/>
      <c r="AO27" s="212"/>
      <c r="AP27" s="212"/>
      <c r="AQ27" s="212"/>
      <c r="AR27" s="212"/>
      <c r="AS27" s="212"/>
      <c r="AT27" s="212"/>
      <c r="AU27" s="212"/>
      <c r="AV27" s="212"/>
      <c r="AW27" s="212"/>
      <c r="AX27" s="212"/>
      <c r="AY27" s="212"/>
      <c r="AZ27" s="212"/>
      <c r="BA27" s="247" t="str">
        <f>C27</f>
        <v>Horizontálně řízené vrtání, vtažení potrubí na principu rozplavování a rozrušování zeminy pomocí vysokotlaké směsi vody a bentonitu. Případné svařování vtahovaného potrubí.</v>
      </c>
      <c r="BB27" s="212"/>
      <c r="BC27" s="212"/>
      <c r="BD27" s="212"/>
      <c r="BE27" s="212"/>
      <c r="BF27" s="212"/>
      <c r="BG27" s="212"/>
      <c r="BH27" s="212"/>
    </row>
    <row r="28" spans="1:60" outlineLevel="1" x14ac:dyDescent="0.25">
      <c r="A28" s="233">
        <v>6</v>
      </c>
      <c r="B28" s="234" t="s">
        <v>874</v>
      </c>
      <c r="C28" s="251" t="s">
        <v>875</v>
      </c>
      <c r="D28" s="235" t="s">
        <v>270</v>
      </c>
      <c r="E28" s="236">
        <v>13.3</v>
      </c>
      <c r="F28" s="237"/>
      <c r="G28" s="238">
        <f>ROUND(E28*F28,2)</f>
        <v>0</v>
      </c>
      <c r="H28" s="237"/>
      <c r="I28" s="238">
        <f>ROUND(E28*H28,2)</f>
        <v>0</v>
      </c>
      <c r="J28" s="237"/>
      <c r="K28" s="238">
        <f>ROUND(E28*J28,2)</f>
        <v>0</v>
      </c>
      <c r="L28" s="238">
        <v>21</v>
      </c>
      <c r="M28" s="238">
        <f>G28*(1+L28/100)</f>
        <v>0</v>
      </c>
      <c r="N28" s="236">
        <v>0</v>
      </c>
      <c r="O28" s="236">
        <f>ROUND(E28*N28,2)</f>
        <v>0</v>
      </c>
      <c r="P28" s="236">
        <v>0</v>
      </c>
      <c r="Q28" s="236">
        <f>ROUND(E28*P28,2)</f>
        <v>0</v>
      </c>
      <c r="R28" s="238" t="s">
        <v>271</v>
      </c>
      <c r="S28" s="238" t="s">
        <v>272</v>
      </c>
      <c r="T28" s="239" t="s">
        <v>272</v>
      </c>
      <c r="U28" s="223">
        <v>0.35</v>
      </c>
      <c r="V28" s="223">
        <f>ROUND(E28*U28,2)</f>
        <v>4.66</v>
      </c>
      <c r="W28" s="223"/>
      <c r="X28" s="223" t="s">
        <v>240</v>
      </c>
      <c r="Y28" s="223" t="s">
        <v>241</v>
      </c>
      <c r="Z28" s="212"/>
      <c r="AA28" s="212"/>
      <c r="AB28" s="212"/>
      <c r="AC28" s="212"/>
      <c r="AD28" s="212"/>
      <c r="AE28" s="212"/>
      <c r="AF28" s="212"/>
      <c r="AG28" s="212" t="s">
        <v>242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5">
      <c r="A29" s="219"/>
      <c r="B29" s="220"/>
      <c r="C29" s="259" t="s">
        <v>876</v>
      </c>
      <c r="D29" s="258"/>
      <c r="E29" s="258"/>
      <c r="F29" s="258"/>
      <c r="G29" s="258"/>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274</v>
      </c>
      <c r="AH29" s="212"/>
      <c r="AI29" s="212"/>
      <c r="AJ29" s="212"/>
      <c r="AK29" s="212"/>
      <c r="AL29" s="212"/>
      <c r="AM29" s="212"/>
      <c r="AN29" s="212"/>
      <c r="AO29" s="212"/>
      <c r="AP29" s="212"/>
      <c r="AQ29" s="212"/>
      <c r="AR29" s="212"/>
      <c r="AS29" s="212"/>
      <c r="AT29" s="212"/>
      <c r="AU29" s="212"/>
      <c r="AV29" s="212"/>
      <c r="AW29" s="212"/>
      <c r="AX29" s="212"/>
      <c r="AY29" s="212"/>
      <c r="AZ29" s="212"/>
      <c r="BA29" s="247" t="str">
        <f>C29</f>
        <v>bez naložení do dopravní nádoby, ale s vyprázdněním dopravní nádoby na hromadu nebo na dopravní prostředek,</v>
      </c>
      <c r="BB29" s="212"/>
      <c r="BC29" s="212"/>
      <c r="BD29" s="212"/>
      <c r="BE29" s="212"/>
      <c r="BF29" s="212"/>
      <c r="BG29" s="212"/>
      <c r="BH29" s="212"/>
    </row>
    <row r="30" spans="1:60" outlineLevel="2" x14ac:dyDescent="0.25">
      <c r="A30" s="219"/>
      <c r="B30" s="220"/>
      <c r="C30" s="260" t="s">
        <v>877</v>
      </c>
      <c r="D30" s="256"/>
      <c r="E30" s="257">
        <v>13.3</v>
      </c>
      <c r="F30" s="223"/>
      <c r="G30" s="223"/>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276</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33">
        <v>7</v>
      </c>
      <c r="B31" s="234" t="s">
        <v>396</v>
      </c>
      <c r="C31" s="251" t="s">
        <v>397</v>
      </c>
      <c r="D31" s="235" t="s">
        <v>270</v>
      </c>
      <c r="E31" s="236">
        <v>2.1800000000000002</v>
      </c>
      <c r="F31" s="237"/>
      <c r="G31" s="238">
        <f>ROUND(E31*F31,2)</f>
        <v>0</v>
      </c>
      <c r="H31" s="237"/>
      <c r="I31" s="238">
        <f>ROUND(E31*H31,2)</f>
        <v>0</v>
      </c>
      <c r="J31" s="237"/>
      <c r="K31" s="238">
        <f>ROUND(E31*J31,2)</f>
        <v>0</v>
      </c>
      <c r="L31" s="238">
        <v>21</v>
      </c>
      <c r="M31" s="238">
        <f>G31*(1+L31/100)</f>
        <v>0</v>
      </c>
      <c r="N31" s="236">
        <v>0</v>
      </c>
      <c r="O31" s="236">
        <f>ROUND(E31*N31,2)</f>
        <v>0</v>
      </c>
      <c r="P31" s="236">
        <v>0</v>
      </c>
      <c r="Q31" s="236">
        <f>ROUND(E31*P31,2)</f>
        <v>0</v>
      </c>
      <c r="R31" s="238" t="s">
        <v>271</v>
      </c>
      <c r="S31" s="238" t="s">
        <v>272</v>
      </c>
      <c r="T31" s="239" t="s">
        <v>272</v>
      </c>
      <c r="U31" s="223">
        <v>0.01</v>
      </c>
      <c r="V31" s="223">
        <f>ROUND(E31*U31,2)</f>
        <v>0.02</v>
      </c>
      <c r="W31" s="223"/>
      <c r="X31" s="223" t="s">
        <v>240</v>
      </c>
      <c r="Y31" s="223" t="s">
        <v>241</v>
      </c>
      <c r="Z31" s="212"/>
      <c r="AA31" s="212"/>
      <c r="AB31" s="212"/>
      <c r="AC31" s="212"/>
      <c r="AD31" s="212"/>
      <c r="AE31" s="212"/>
      <c r="AF31" s="212"/>
      <c r="AG31" s="212" t="s">
        <v>242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5">
      <c r="A32" s="219"/>
      <c r="B32" s="220"/>
      <c r="C32" s="259" t="s">
        <v>398</v>
      </c>
      <c r="D32" s="258"/>
      <c r="E32" s="258"/>
      <c r="F32" s="258"/>
      <c r="G32" s="258"/>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274</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5">
      <c r="A33" s="219"/>
      <c r="B33" s="220"/>
      <c r="C33" s="260" t="s">
        <v>878</v>
      </c>
      <c r="D33" s="256"/>
      <c r="E33" s="257"/>
      <c r="F33" s="223"/>
      <c r="G33" s="223"/>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276</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5">
      <c r="A34" s="219"/>
      <c r="B34" s="220"/>
      <c r="C34" s="260" t="s">
        <v>877</v>
      </c>
      <c r="D34" s="256"/>
      <c r="E34" s="257">
        <v>13.3</v>
      </c>
      <c r="F34" s="223"/>
      <c r="G34" s="223"/>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276</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5">
      <c r="A35" s="219"/>
      <c r="B35" s="220"/>
      <c r="C35" s="260" t="s">
        <v>879</v>
      </c>
      <c r="D35" s="256"/>
      <c r="E35" s="257"/>
      <c r="F35" s="223"/>
      <c r="G35" s="22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276</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5">
      <c r="A36" s="219"/>
      <c r="B36" s="220"/>
      <c r="C36" s="260" t="s">
        <v>880</v>
      </c>
      <c r="D36" s="256"/>
      <c r="E36" s="257">
        <v>-11.12</v>
      </c>
      <c r="F36" s="223"/>
      <c r="G36" s="223"/>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276</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33">
        <v>8</v>
      </c>
      <c r="B37" s="234" t="s">
        <v>268</v>
      </c>
      <c r="C37" s="251" t="s">
        <v>269</v>
      </c>
      <c r="D37" s="235" t="s">
        <v>270</v>
      </c>
      <c r="E37" s="236">
        <v>11.12</v>
      </c>
      <c r="F37" s="237"/>
      <c r="G37" s="238">
        <f>ROUND(E37*F37,2)</f>
        <v>0</v>
      </c>
      <c r="H37" s="237"/>
      <c r="I37" s="238">
        <f>ROUND(E37*H37,2)</f>
        <v>0</v>
      </c>
      <c r="J37" s="237"/>
      <c r="K37" s="238">
        <f>ROUND(E37*J37,2)</f>
        <v>0</v>
      </c>
      <c r="L37" s="238">
        <v>21</v>
      </c>
      <c r="M37" s="238">
        <f>G37*(1+L37/100)</f>
        <v>0</v>
      </c>
      <c r="N37" s="236">
        <v>0</v>
      </c>
      <c r="O37" s="236">
        <f>ROUND(E37*N37,2)</f>
        <v>0</v>
      </c>
      <c r="P37" s="236">
        <v>0</v>
      </c>
      <c r="Q37" s="236">
        <f>ROUND(E37*P37,2)</f>
        <v>0</v>
      </c>
      <c r="R37" s="238" t="s">
        <v>271</v>
      </c>
      <c r="S37" s="238" t="s">
        <v>272</v>
      </c>
      <c r="T37" s="239" t="s">
        <v>272</v>
      </c>
      <c r="U37" s="223">
        <v>0.2</v>
      </c>
      <c r="V37" s="223">
        <f>ROUND(E37*U37,2)</f>
        <v>2.2200000000000002</v>
      </c>
      <c r="W37" s="223"/>
      <c r="X37" s="223" t="s">
        <v>240</v>
      </c>
      <c r="Y37" s="223" t="s">
        <v>241</v>
      </c>
      <c r="Z37" s="212"/>
      <c r="AA37" s="212"/>
      <c r="AB37" s="212"/>
      <c r="AC37" s="212"/>
      <c r="AD37" s="212"/>
      <c r="AE37" s="212"/>
      <c r="AF37" s="212"/>
      <c r="AG37" s="212" t="s">
        <v>580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5">
      <c r="A38" s="219"/>
      <c r="B38" s="220"/>
      <c r="C38" s="259" t="s">
        <v>273</v>
      </c>
      <c r="D38" s="258"/>
      <c r="E38" s="258"/>
      <c r="F38" s="258"/>
      <c r="G38" s="258"/>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274</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5">
      <c r="A39" s="219"/>
      <c r="B39" s="220"/>
      <c r="C39" s="264" t="s">
        <v>881</v>
      </c>
      <c r="D39" s="261"/>
      <c r="E39" s="261"/>
      <c r="F39" s="261"/>
      <c r="G39" s="261"/>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246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5">
      <c r="A40" s="219"/>
      <c r="B40" s="220"/>
      <c r="C40" s="260" t="s">
        <v>878</v>
      </c>
      <c r="D40" s="256"/>
      <c r="E40" s="257"/>
      <c r="F40" s="223"/>
      <c r="G40" s="223"/>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276</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5">
      <c r="A41" s="219"/>
      <c r="B41" s="220"/>
      <c r="C41" s="260" t="s">
        <v>877</v>
      </c>
      <c r="D41" s="256"/>
      <c r="E41" s="257">
        <v>13.3</v>
      </c>
      <c r="F41" s="223"/>
      <c r="G41" s="223"/>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276</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5">
      <c r="A42" s="219"/>
      <c r="B42" s="220"/>
      <c r="C42" s="260" t="s">
        <v>879</v>
      </c>
      <c r="D42" s="256"/>
      <c r="E42" s="257"/>
      <c r="F42" s="223"/>
      <c r="G42" s="223"/>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276</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5">
      <c r="A43" s="219"/>
      <c r="B43" s="220"/>
      <c r="C43" s="260" t="s">
        <v>882</v>
      </c>
      <c r="D43" s="256"/>
      <c r="E43" s="257"/>
      <c r="F43" s="223"/>
      <c r="G43" s="223"/>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276</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5">
      <c r="A44" s="219"/>
      <c r="B44" s="220"/>
      <c r="C44" s="260" t="s">
        <v>883</v>
      </c>
      <c r="D44" s="256"/>
      <c r="E44" s="257">
        <v>-0.52</v>
      </c>
      <c r="F44" s="223"/>
      <c r="G44" s="223"/>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276</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5">
      <c r="A45" s="219"/>
      <c r="B45" s="220"/>
      <c r="C45" s="260" t="s">
        <v>884</v>
      </c>
      <c r="D45" s="256"/>
      <c r="E45" s="257"/>
      <c r="F45" s="223"/>
      <c r="G45" s="223"/>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276</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5">
      <c r="A46" s="219"/>
      <c r="B46" s="220"/>
      <c r="C46" s="260" t="s">
        <v>885</v>
      </c>
      <c r="D46" s="256"/>
      <c r="E46" s="257">
        <v>-1.66</v>
      </c>
      <c r="F46" s="223"/>
      <c r="G46" s="223"/>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276</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33">
        <v>9</v>
      </c>
      <c r="B47" s="234" t="s">
        <v>886</v>
      </c>
      <c r="C47" s="251" t="s">
        <v>887</v>
      </c>
      <c r="D47" s="235" t="s">
        <v>270</v>
      </c>
      <c r="E47" s="236">
        <v>1.6639999999999999</v>
      </c>
      <c r="F47" s="237"/>
      <c r="G47" s="238">
        <f>ROUND(E47*F47,2)</f>
        <v>0</v>
      </c>
      <c r="H47" s="237"/>
      <c r="I47" s="238">
        <f>ROUND(E47*H47,2)</f>
        <v>0</v>
      </c>
      <c r="J47" s="237"/>
      <c r="K47" s="238">
        <f>ROUND(E47*J47,2)</f>
        <v>0</v>
      </c>
      <c r="L47" s="238">
        <v>21</v>
      </c>
      <c r="M47" s="238">
        <f>G47*(1+L47/100)</f>
        <v>0</v>
      </c>
      <c r="N47" s="236">
        <v>0</v>
      </c>
      <c r="O47" s="236">
        <f>ROUND(E47*N47,2)</f>
        <v>0</v>
      </c>
      <c r="P47" s="236">
        <v>0</v>
      </c>
      <c r="Q47" s="236">
        <f>ROUND(E47*P47,2)</f>
        <v>0</v>
      </c>
      <c r="R47" s="238" t="s">
        <v>271</v>
      </c>
      <c r="S47" s="238" t="s">
        <v>272</v>
      </c>
      <c r="T47" s="239" t="s">
        <v>272</v>
      </c>
      <c r="U47" s="223">
        <v>1.59</v>
      </c>
      <c r="V47" s="223">
        <f>ROUND(E47*U47,2)</f>
        <v>2.65</v>
      </c>
      <c r="W47" s="223"/>
      <c r="X47" s="223" t="s">
        <v>240</v>
      </c>
      <c r="Y47" s="223" t="s">
        <v>241</v>
      </c>
      <c r="Z47" s="212"/>
      <c r="AA47" s="212"/>
      <c r="AB47" s="212"/>
      <c r="AC47" s="212"/>
      <c r="AD47" s="212"/>
      <c r="AE47" s="212"/>
      <c r="AF47" s="212"/>
      <c r="AG47" s="212" t="s">
        <v>580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1" outlineLevel="2" x14ac:dyDescent="0.25">
      <c r="A48" s="219"/>
      <c r="B48" s="220"/>
      <c r="C48" s="259" t="s">
        <v>888</v>
      </c>
      <c r="D48" s="258"/>
      <c r="E48" s="258"/>
      <c r="F48" s="258"/>
      <c r="G48" s="258"/>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274</v>
      </c>
      <c r="AH48" s="212"/>
      <c r="AI48" s="212"/>
      <c r="AJ48" s="212"/>
      <c r="AK48" s="212"/>
      <c r="AL48" s="212"/>
      <c r="AM48" s="212"/>
      <c r="AN48" s="212"/>
      <c r="AO48" s="212"/>
      <c r="AP48" s="212"/>
      <c r="AQ48" s="212"/>
      <c r="AR48" s="212"/>
      <c r="AS48" s="212"/>
      <c r="AT48" s="212"/>
      <c r="AU48" s="212"/>
      <c r="AV48" s="212"/>
      <c r="AW48" s="212"/>
      <c r="AX48" s="212"/>
      <c r="AY48" s="212"/>
      <c r="AZ48" s="212"/>
      <c r="BA48" s="247" t="str">
        <f>C48</f>
        <v>sypaninou z vhodných hornin tř. 1 - 4 nebo materiálem připraveným podél výkopu ve vzdálenosti do 3 m od jeho kraje, pro jakoukoliv hloubku výkopu a jakoukoliv míru zhutnění,</v>
      </c>
      <c r="BB48" s="212"/>
      <c r="BC48" s="212"/>
      <c r="BD48" s="212"/>
      <c r="BE48" s="212"/>
      <c r="BF48" s="212"/>
      <c r="BG48" s="212"/>
      <c r="BH48" s="212"/>
    </row>
    <row r="49" spans="1:60" outlineLevel="2" x14ac:dyDescent="0.25">
      <c r="A49" s="219"/>
      <c r="B49" s="220"/>
      <c r="C49" s="260" t="s">
        <v>889</v>
      </c>
      <c r="D49" s="256"/>
      <c r="E49" s="257">
        <v>1.6639999999999999</v>
      </c>
      <c r="F49" s="223"/>
      <c r="G49" s="223"/>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276</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40">
        <v>10</v>
      </c>
      <c r="B50" s="241" t="s">
        <v>418</v>
      </c>
      <c r="C50" s="250" t="s">
        <v>419</v>
      </c>
      <c r="D50" s="242" t="s">
        <v>270</v>
      </c>
      <c r="E50" s="243">
        <v>2.1800000000000002</v>
      </c>
      <c r="F50" s="244"/>
      <c r="G50" s="245">
        <f>ROUND(E50*F50,2)</f>
        <v>0</v>
      </c>
      <c r="H50" s="244"/>
      <c r="I50" s="245">
        <f>ROUND(E50*H50,2)</f>
        <v>0</v>
      </c>
      <c r="J50" s="244"/>
      <c r="K50" s="245">
        <f>ROUND(E50*J50,2)</f>
        <v>0</v>
      </c>
      <c r="L50" s="245">
        <v>21</v>
      </c>
      <c r="M50" s="245">
        <f>G50*(1+L50/100)</f>
        <v>0</v>
      </c>
      <c r="N50" s="243">
        <v>0</v>
      </c>
      <c r="O50" s="243">
        <f>ROUND(E50*N50,2)</f>
        <v>0</v>
      </c>
      <c r="P50" s="243">
        <v>0</v>
      </c>
      <c r="Q50" s="243">
        <f>ROUND(E50*P50,2)</f>
        <v>0</v>
      </c>
      <c r="R50" s="245" t="s">
        <v>271</v>
      </c>
      <c r="S50" s="245" t="s">
        <v>272</v>
      </c>
      <c r="T50" s="246" t="s">
        <v>272</v>
      </c>
      <c r="U50" s="223">
        <v>0</v>
      </c>
      <c r="V50" s="223">
        <f>ROUND(E50*U50,2)</f>
        <v>0</v>
      </c>
      <c r="W50" s="223"/>
      <c r="X50" s="223" t="s">
        <v>240</v>
      </c>
      <c r="Y50" s="223" t="s">
        <v>241</v>
      </c>
      <c r="Z50" s="212"/>
      <c r="AA50" s="212"/>
      <c r="AB50" s="212"/>
      <c r="AC50" s="212"/>
      <c r="AD50" s="212"/>
      <c r="AE50" s="212"/>
      <c r="AF50" s="212"/>
      <c r="AG50" s="212" t="s">
        <v>242</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33">
        <v>11</v>
      </c>
      <c r="B51" s="234" t="s">
        <v>890</v>
      </c>
      <c r="C51" s="251" t="s">
        <v>891</v>
      </c>
      <c r="D51" s="235" t="s">
        <v>314</v>
      </c>
      <c r="E51" s="236">
        <v>6.5975000000000001</v>
      </c>
      <c r="F51" s="237"/>
      <c r="G51" s="238">
        <f>ROUND(E51*F51,2)</f>
        <v>0</v>
      </c>
      <c r="H51" s="237"/>
      <c r="I51" s="238">
        <f>ROUND(E51*H51,2)</f>
        <v>0</v>
      </c>
      <c r="J51" s="237"/>
      <c r="K51" s="238">
        <f>ROUND(E51*J51,2)</f>
        <v>0</v>
      </c>
      <c r="L51" s="238">
        <v>21</v>
      </c>
      <c r="M51" s="238">
        <f>G51*(1+L51/100)</f>
        <v>0</v>
      </c>
      <c r="N51" s="236">
        <v>2.14E-3</v>
      </c>
      <c r="O51" s="236">
        <f>ROUND(E51*N51,2)</f>
        <v>0.01</v>
      </c>
      <c r="P51" s="236">
        <v>0</v>
      </c>
      <c r="Q51" s="236">
        <f>ROUND(E51*P51,2)</f>
        <v>0</v>
      </c>
      <c r="R51" s="238" t="s">
        <v>428</v>
      </c>
      <c r="S51" s="238" t="s">
        <v>272</v>
      </c>
      <c r="T51" s="239" t="s">
        <v>272</v>
      </c>
      <c r="U51" s="223">
        <v>0</v>
      </c>
      <c r="V51" s="223">
        <f>ROUND(E51*U51,2)</f>
        <v>0</v>
      </c>
      <c r="W51" s="223"/>
      <c r="X51" s="223" t="s">
        <v>423</v>
      </c>
      <c r="Y51" s="223" t="s">
        <v>241</v>
      </c>
      <c r="Z51" s="212"/>
      <c r="AA51" s="212"/>
      <c r="AB51" s="212"/>
      <c r="AC51" s="212"/>
      <c r="AD51" s="212"/>
      <c r="AE51" s="212"/>
      <c r="AF51" s="212"/>
      <c r="AG51" s="212" t="s">
        <v>424</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5">
      <c r="A52" s="219"/>
      <c r="B52" s="220"/>
      <c r="C52" s="260" t="s">
        <v>892</v>
      </c>
      <c r="D52" s="256"/>
      <c r="E52" s="257">
        <v>6.5975000000000001</v>
      </c>
      <c r="F52" s="223"/>
      <c r="G52" s="223"/>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276</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33">
        <v>12</v>
      </c>
      <c r="B53" s="234" t="s">
        <v>893</v>
      </c>
      <c r="C53" s="251" t="s">
        <v>894</v>
      </c>
      <c r="D53" s="235" t="s">
        <v>365</v>
      </c>
      <c r="E53" s="236">
        <v>3.3279999999999998</v>
      </c>
      <c r="F53" s="237"/>
      <c r="G53" s="238">
        <f>ROUND(E53*F53,2)</f>
        <v>0</v>
      </c>
      <c r="H53" s="237"/>
      <c r="I53" s="238">
        <f>ROUND(E53*H53,2)</f>
        <v>0</v>
      </c>
      <c r="J53" s="237"/>
      <c r="K53" s="238">
        <f>ROUND(E53*J53,2)</f>
        <v>0</v>
      </c>
      <c r="L53" s="238">
        <v>21</v>
      </c>
      <c r="M53" s="238">
        <f>G53*(1+L53/100)</f>
        <v>0</v>
      </c>
      <c r="N53" s="236">
        <v>1</v>
      </c>
      <c r="O53" s="236">
        <f>ROUND(E53*N53,2)</f>
        <v>3.33</v>
      </c>
      <c r="P53" s="236">
        <v>0</v>
      </c>
      <c r="Q53" s="236">
        <f>ROUND(E53*P53,2)</f>
        <v>0</v>
      </c>
      <c r="R53" s="238" t="s">
        <v>428</v>
      </c>
      <c r="S53" s="238" t="s">
        <v>272</v>
      </c>
      <c r="T53" s="239" t="s">
        <v>272</v>
      </c>
      <c r="U53" s="223">
        <v>0</v>
      </c>
      <c r="V53" s="223">
        <f>ROUND(E53*U53,2)</f>
        <v>0</v>
      </c>
      <c r="W53" s="223"/>
      <c r="X53" s="223" t="s">
        <v>423</v>
      </c>
      <c r="Y53" s="223" t="s">
        <v>241</v>
      </c>
      <c r="Z53" s="212"/>
      <c r="AA53" s="212"/>
      <c r="AB53" s="212"/>
      <c r="AC53" s="212"/>
      <c r="AD53" s="212"/>
      <c r="AE53" s="212"/>
      <c r="AF53" s="212"/>
      <c r="AG53" s="212" t="s">
        <v>895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5">
      <c r="A54" s="219"/>
      <c r="B54" s="220"/>
      <c r="C54" s="260" t="s">
        <v>896</v>
      </c>
      <c r="D54" s="256"/>
      <c r="E54" s="257">
        <v>3.3279999999999998</v>
      </c>
      <c r="F54" s="223"/>
      <c r="G54" s="223"/>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276</v>
      </c>
      <c r="AH54" s="212">
        <v>5</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x14ac:dyDescent="0.25">
      <c r="A55" s="226" t="s">
        <v>233</v>
      </c>
      <c r="B55" s="227" t="s">
        <v>142</v>
      </c>
      <c r="C55" s="249" t="s">
        <v>143</v>
      </c>
      <c r="D55" s="228"/>
      <c r="E55" s="229"/>
      <c r="F55" s="230"/>
      <c r="G55" s="230">
        <f>SUMIF(AG56:AG58,"&lt;&gt;NOR",G56:G58)</f>
        <v>0</v>
      </c>
      <c r="H55" s="230"/>
      <c r="I55" s="230">
        <f>SUM(I56:I58)</f>
        <v>0</v>
      </c>
      <c r="J55" s="230"/>
      <c r="K55" s="230">
        <f>SUM(K56:K58)</f>
        <v>0</v>
      </c>
      <c r="L55" s="230"/>
      <c r="M55" s="230">
        <f>SUM(M56:M58)</f>
        <v>0</v>
      </c>
      <c r="N55" s="229"/>
      <c r="O55" s="229">
        <f>SUM(O56:O58)</f>
        <v>0.98</v>
      </c>
      <c r="P55" s="229"/>
      <c r="Q55" s="229">
        <f>SUM(Q56:Q58)</f>
        <v>0</v>
      </c>
      <c r="R55" s="230"/>
      <c r="S55" s="230"/>
      <c r="T55" s="231"/>
      <c r="U55" s="225"/>
      <c r="V55" s="225">
        <f>SUM(V56:V58)</f>
        <v>0.69</v>
      </c>
      <c r="W55" s="225"/>
      <c r="X55" s="225"/>
      <c r="Y55" s="225"/>
      <c r="AG55" t="s">
        <v>234</v>
      </c>
    </row>
    <row r="56" spans="1:60" outlineLevel="1" x14ac:dyDescent="0.25">
      <c r="A56" s="233">
        <v>13</v>
      </c>
      <c r="B56" s="234" t="s">
        <v>897</v>
      </c>
      <c r="C56" s="251" t="s">
        <v>898</v>
      </c>
      <c r="D56" s="235" t="s">
        <v>270</v>
      </c>
      <c r="E56" s="236">
        <v>0.52</v>
      </c>
      <c r="F56" s="237"/>
      <c r="G56" s="238">
        <f>ROUND(E56*F56,2)</f>
        <v>0</v>
      </c>
      <c r="H56" s="237"/>
      <c r="I56" s="238">
        <f>ROUND(E56*H56,2)</f>
        <v>0</v>
      </c>
      <c r="J56" s="237"/>
      <c r="K56" s="238">
        <f>ROUND(E56*J56,2)</f>
        <v>0</v>
      </c>
      <c r="L56" s="238">
        <v>21</v>
      </c>
      <c r="M56" s="238">
        <f>G56*(1+L56/100)</f>
        <v>0</v>
      </c>
      <c r="N56" s="236">
        <v>1.8907700000000001</v>
      </c>
      <c r="O56" s="236">
        <f>ROUND(E56*N56,2)</f>
        <v>0.98</v>
      </c>
      <c r="P56" s="236">
        <v>0</v>
      </c>
      <c r="Q56" s="236">
        <f>ROUND(E56*P56,2)</f>
        <v>0</v>
      </c>
      <c r="R56" s="238" t="s">
        <v>899</v>
      </c>
      <c r="S56" s="238" t="s">
        <v>272</v>
      </c>
      <c r="T56" s="239" t="s">
        <v>272</v>
      </c>
      <c r="U56" s="223">
        <v>1.32</v>
      </c>
      <c r="V56" s="223">
        <f>ROUND(E56*U56,2)</f>
        <v>0.69</v>
      </c>
      <c r="W56" s="223"/>
      <c r="X56" s="223" t="s">
        <v>240</v>
      </c>
      <c r="Y56" s="223" t="s">
        <v>241</v>
      </c>
      <c r="Z56" s="212"/>
      <c r="AA56" s="212"/>
      <c r="AB56" s="212"/>
      <c r="AC56" s="212"/>
      <c r="AD56" s="212"/>
      <c r="AE56" s="212"/>
      <c r="AF56" s="212"/>
      <c r="AG56" s="212" t="s">
        <v>242</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5">
      <c r="A57" s="219"/>
      <c r="B57" s="220"/>
      <c r="C57" s="259" t="s">
        <v>900</v>
      </c>
      <c r="D57" s="258"/>
      <c r="E57" s="258"/>
      <c r="F57" s="258"/>
      <c r="G57" s="258"/>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274</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5">
      <c r="A58" s="219"/>
      <c r="B58" s="220"/>
      <c r="C58" s="260" t="s">
        <v>901</v>
      </c>
      <c r="D58" s="256"/>
      <c r="E58" s="257">
        <v>0.52</v>
      </c>
      <c r="F58" s="223"/>
      <c r="G58" s="223"/>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276</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x14ac:dyDescent="0.25">
      <c r="A59" s="226" t="s">
        <v>233</v>
      </c>
      <c r="B59" s="227" t="s">
        <v>154</v>
      </c>
      <c r="C59" s="249" t="s">
        <v>155</v>
      </c>
      <c r="D59" s="228"/>
      <c r="E59" s="229"/>
      <c r="F59" s="230"/>
      <c r="G59" s="230">
        <f>SUMIF(AG60:AG63,"&lt;&gt;NOR",G60:G63)</f>
        <v>0</v>
      </c>
      <c r="H59" s="230"/>
      <c r="I59" s="230">
        <f>SUM(I60:I63)</f>
        <v>0</v>
      </c>
      <c r="J59" s="230"/>
      <c r="K59" s="230">
        <f>SUM(K60:K63)</f>
        <v>0</v>
      </c>
      <c r="L59" s="230"/>
      <c r="M59" s="230">
        <f>SUM(M60:M63)</f>
        <v>0</v>
      </c>
      <c r="N59" s="229"/>
      <c r="O59" s="229">
        <f>SUM(O60:O63)</f>
        <v>0</v>
      </c>
      <c r="P59" s="229"/>
      <c r="Q59" s="229">
        <f>SUM(Q60:Q63)</f>
        <v>0</v>
      </c>
      <c r="R59" s="230"/>
      <c r="S59" s="230"/>
      <c r="T59" s="231"/>
      <c r="U59" s="225"/>
      <c r="V59" s="225">
        <f>SUM(V60:V63)</f>
        <v>0.39</v>
      </c>
      <c r="W59" s="225"/>
      <c r="X59" s="225"/>
      <c r="Y59" s="225"/>
      <c r="AG59" t="s">
        <v>234</v>
      </c>
    </row>
    <row r="60" spans="1:60" ht="20.399999999999999" outlineLevel="1" x14ac:dyDescent="0.25">
      <c r="A60" s="233">
        <v>14</v>
      </c>
      <c r="B60" s="234" t="s">
        <v>902</v>
      </c>
      <c r="C60" s="251" t="s">
        <v>903</v>
      </c>
      <c r="D60" s="235" t="s">
        <v>314</v>
      </c>
      <c r="E60" s="236">
        <v>13</v>
      </c>
      <c r="F60" s="237"/>
      <c r="G60" s="238">
        <f>ROUND(E60*F60,2)</f>
        <v>0</v>
      </c>
      <c r="H60" s="237"/>
      <c r="I60" s="238">
        <f>ROUND(E60*H60,2)</f>
        <v>0</v>
      </c>
      <c r="J60" s="237"/>
      <c r="K60" s="238">
        <f>ROUND(E60*J60,2)</f>
        <v>0</v>
      </c>
      <c r="L60" s="238">
        <v>21</v>
      </c>
      <c r="M60" s="238">
        <f>G60*(1+L60/100)</f>
        <v>0</v>
      </c>
      <c r="N60" s="236">
        <v>0</v>
      </c>
      <c r="O60" s="236">
        <f>ROUND(E60*N60,2)</f>
        <v>0</v>
      </c>
      <c r="P60" s="236">
        <v>0</v>
      </c>
      <c r="Q60" s="236">
        <f>ROUND(E60*P60,2)</f>
        <v>0</v>
      </c>
      <c r="R60" s="238" t="s">
        <v>899</v>
      </c>
      <c r="S60" s="238" t="s">
        <v>272</v>
      </c>
      <c r="T60" s="239" t="s">
        <v>272</v>
      </c>
      <c r="U60" s="223">
        <v>0.03</v>
      </c>
      <c r="V60" s="223">
        <f>ROUND(E60*U60,2)</f>
        <v>0.39</v>
      </c>
      <c r="W60" s="223"/>
      <c r="X60" s="223" t="s">
        <v>240</v>
      </c>
      <c r="Y60" s="223" t="s">
        <v>241</v>
      </c>
      <c r="Z60" s="212"/>
      <c r="AA60" s="212"/>
      <c r="AB60" s="212"/>
      <c r="AC60" s="212"/>
      <c r="AD60" s="212"/>
      <c r="AE60" s="212"/>
      <c r="AF60" s="212"/>
      <c r="AG60" s="212" t="s">
        <v>242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5">
      <c r="A61" s="219"/>
      <c r="B61" s="220"/>
      <c r="C61" s="259" t="s">
        <v>900</v>
      </c>
      <c r="D61" s="258"/>
      <c r="E61" s="258"/>
      <c r="F61" s="258"/>
      <c r="G61" s="258"/>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274</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0.399999999999999" outlineLevel="1" x14ac:dyDescent="0.25">
      <c r="A62" s="233">
        <v>15</v>
      </c>
      <c r="B62" s="234" t="s">
        <v>904</v>
      </c>
      <c r="C62" s="251" t="s">
        <v>905</v>
      </c>
      <c r="D62" s="235" t="s">
        <v>314</v>
      </c>
      <c r="E62" s="236">
        <v>13.195</v>
      </c>
      <c r="F62" s="237"/>
      <c r="G62" s="238">
        <f>ROUND(E62*F62,2)</f>
        <v>0</v>
      </c>
      <c r="H62" s="237"/>
      <c r="I62" s="238">
        <f>ROUND(E62*H62,2)</f>
        <v>0</v>
      </c>
      <c r="J62" s="237"/>
      <c r="K62" s="238">
        <f>ROUND(E62*J62,2)</f>
        <v>0</v>
      </c>
      <c r="L62" s="238">
        <v>21</v>
      </c>
      <c r="M62" s="238">
        <f>G62*(1+L62/100)</f>
        <v>0</v>
      </c>
      <c r="N62" s="236">
        <v>2.1000000000000001E-4</v>
      </c>
      <c r="O62" s="236">
        <f>ROUND(E62*N62,2)</f>
        <v>0</v>
      </c>
      <c r="P62" s="236">
        <v>0</v>
      </c>
      <c r="Q62" s="236">
        <f>ROUND(E62*P62,2)</f>
        <v>0</v>
      </c>
      <c r="R62" s="238" t="s">
        <v>428</v>
      </c>
      <c r="S62" s="238" t="s">
        <v>272</v>
      </c>
      <c r="T62" s="239" t="s">
        <v>272</v>
      </c>
      <c r="U62" s="223">
        <v>0</v>
      </c>
      <c r="V62" s="223">
        <f>ROUND(E62*U62,2)</f>
        <v>0</v>
      </c>
      <c r="W62" s="223"/>
      <c r="X62" s="223" t="s">
        <v>423</v>
      </c>
      <c r="Y62" s="223" t="s">
        <v>241</v>
      </c>
      <c r="Z62" s="212"/>
      <c r="AA62" s="212"/>
      <c r="AB62" s="212"/>
      <c r="AC62" s="212"/>
      <c r="AD62" s="212"/>
      <c r="AE62" s="212"/>
      <c r="AF62" s="212"/>
      <c r="AG62" s="212" t="s">
        <v>424</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5">
      <c r="A63" s="219"/>
      <c r="B63" s="220"/>
      <c r="C63" s="260" t="s">
        <v>906</v>
      </c>
      <c r="D63" s="256"/>
      <c r="E63" s="257">
        <v>13.195</v>
      </c>
      <c r="F63" s="223"/>
      <c r="G63" s="223"/>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276</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x14ac:dyDescent="0.25">
      <c r="A64" s="226" t="s">
        <v>233</v>
      </c>
      <c r="B64" s="227" t="s">
        <v>156</v>
      </c>
      <c r="C64" s="249" t="s">
        <v>157</v>
      </c>
      <c r="D64" s="228"/>
      <c r="E64" s="229"/>
      <c r="F64" s="230"/>
      <c r="G64" s="230">
        <f>SUMIF(AG65:AG74,"&lt;&gt;NOR",G65:G74)</f>
        <v>0</v>
      </c>
      <c r="H64" s="230"/>
      <c r="I64" s="230">
        <f>SUM(I65:I74)</f>
        <v>0</v>
      </c>
      <c r="J64" s="230"/>
      <c r="K64" s="230">
        <f>SUM(K65:K74)</f>
        <v>0</v>
      </c>
      <c r="L64" s="230"/>
      <c r="M64" s="230">
        <f>SUM(M65:M74)</f>
        <v>0</v>
      </c>
      <c r="N64" s="229"/>
      <c r="O64" s="229">
        <f>SUM(O65:O74)</f>
        <v>0</v>
      </c>
      <c r="P64" s="229"/>
      <c r="Q64" s="229">
        <f>SUM(Q65:Q74)</f>
        <v>0</v>
      </c>
      <c r="R64" s="230"/>
      <c r="S64" s="230"/>
      <c r="T64" s="231"/>
      <c r="U64" s="225"/>
      <c r="V64" s="225">
        <f>SUM(V65:V74)</f>
        <v>3.25</v>
      </c>
      <c r="W64" s="225"/>
      <c r="X64" s="225"/>
      <c r="Y64" s="225"/>
      <c r="AG64" t="s">
        <v>234</v>
      </c>
    </row>
    <row r="65" spans="1:60" outlineLevel="1" x14ac:dyDescent="0.25">
      <c r="A65" s="233">
        <v>16</v>
      </c>
      <c r="B65" s="234" t="s">
        <v>907</v>
      </c>
      <c r="C65" s="251" t="s">
        <v>908</v>
      </c>
      <c r="D65" s="235" t="s">
        <v>314</v>
      </c>
      <c r="E65" s="236">
        <v>13</v>
      </c>
      <c r="F65" s="237"/>
      <c r="G65" s="238">
        <f>ROUND(E65*F65,2)</f>
        <v>0</v>
      </c>
      <c r="H65" s="237"/>
      <c r="I65" s="238">
        <f>ROUND(E65*H65,2)</f>
        <v>0</v>
      </c>
      <c r="J65" s="237"/>
      <c r="K65" s="238">
        <f>ROUND(E65*J65,2)</f>
        <v>0</v>
      </c>
      <c r="L65" s="238">
        <v>21</v>
      </c>
      <c r="M65" s="238">
        <f>G65*(1+L65/100)</f>
        <v>0</v>
      </c>
      <c r="N65" s="236">
        <v>0</v>
      </c>
      <c r="O65" s="236">
        <f>ROUND(E65*N65,2)</f>
        <v>0</v>
      </c>
      <c r="P65" s="236">
        <v>0</v>
      </c>
      <c r="Q65" s="236">
        <f>ROUND(E65*P65,2)</f>
        <v>0</v>
      </c>
      <c r="R65" s="238" t="s">
        <v>899</v>
      </c>
      <c r="S65" s="238" t="s">
        <v>272</v>
      </c>
      <c r="T65" s="239" t="s">
        <v>272</v>
      </c>
      <c r="U65" s="223">
        <v>0.04</v>
      </c>
      <c r="V65" s="223">
        <f>ROUND(E65*U65,2)</f>
        <v>0.52</v>
      </c>
      <c r="W65" s="223"/>
      <c r="X65" s="223" t="s">
        <v>240</v>
      </c>
      <c r="Y65" s="223" t="s">
        <v>241</v>
      </c>
      <c r="Z65" s="212"/>
      <c r="AA65" s="212"/>
      <c r="AB65" s="212"/>
      <c r="AC65" s="212"/>
      <c r="AD65" s="212"/>
      <c r="AE65" s="212"/>
      <c r="AF65" s="212"/>
      <c r="AG65" s="212" t="s">
        <v>242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5">
      <c r="A66" s="219"/>
      <c r="B66" s="220"/>
      <c r="C66" s="259" t="s">
        <v>909</v>
      </c>
      <c r="D66" s="258"/>
      <c r="E66" s="258"/>
      <c r="F66" s="258"/>
      <c r="G66" s="258"/>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274</v>
      </c>
      <c r="AH66" s="212"/>
      <c r="AI66" s="212"/>
      <c r="AJ66" s="212"/>
      <c r="AK66" s="212"/>
      <c r="AL66" s="212"/>
      <c r="AM66" s="212"/>
      <c r="AN66" s="212"/>
      <c r="AO66" s="212"/>
      <c r="AP66" s="212"/>
      <c r="AQ66" s="212"/>
      <c r="AR66" s="212"/>
      <c r="AS66" s="212"/>
      <c r="AT66" s="212"/>
      <c r="AU66" s="212"/>
      <c r="AV66" s="212"/>
      <c r="AW66" s="212"/>
      <c r="AX66" s="212"/>
      <c r="AY66" s="212"/>
      <c r="AZ66" s="212"/>
      <c r="BA66" s="247" t="str">
        <f>C66</f>
        <v>přísun, montáže, demontáže a odsunu zkoušecího čerpadla, napuštění tlakovou vodou a dodání vody pro tlakovou zkoušku,</v>
      </c>
      <c r="BB66" s="212"/>
      <c r="BC66" s="212"/>
      <c r="BD66" s="212"/>
      <c r="BE66" s="212"/>
      <c r="BF66" s="212"/>
      <c r="BG66" s="212"/>
      <c r="BH66" s="212"/>
    </row>
    <row r="67" spans="1:60" outlineLevel="1" x14ac:dyDescent="0.25">
      <c r="A67" s="233">
        <v>17</v>
      </c>
      <c r="B67" s="234" t="s">
        <v>910</v>
      </c>
      <c r="C67" s="251" t="s">
        <v>911</v>
      </c>
      <c r="D67" s="235" t="s">
        <v>314</v>
      </c>
      <c r="E67" s="236">
        <v>13</v>
      </c>
      <c r="F67" s="237"/>
      <c r="G67" s="238">
        <f>ROUND(E67*F67,2)</f>
        <v>0</v>
      </c>
      <c r="H67" s="237"/>
      <c r="I67" s="238">
        <f>ROUND(E67*H67,2)</f>
        <v>0</v>
      </c>
      <c r="J67" s="237"/>
      <c r="K67" s="238">
        <f>ROUND(E67*J67,2)</f>
        <v>0</v>
      </c>
      <c r="L67" s="238">
        <v>21</v>
      </c>
      <c r="M67" s="238">
        <f>G67*(1+L67/100)</f>
        <v>0</v>
      </c>
      <c r="N67" s="236">
        <v>0</v>
      </c>
      <c r="O67" s="236">
        <f>ROUND(E67*N67,2)</f>
        <v>0</v>
      </c>
      <c r="P67" s="236">
        <v>0</v>
      </c>
      <c r="Q67" s="236">
        <f>ROUND(E67*P67,2)</f>
        <v>0</v>
      </c>
      <c r="R67" s="238" t="s">
        <v>899</v>
      </c>
      <c r="S67" s="238" t="s">
        <v>272</v>
      </c>
      <c r="T67" s="239" t="s">
        <v>272</v>
      </c>
      <c r="U67" s="223">
        <v>0.15</v>
      </c>
      <c r="V67" s="223">
        <f>ROUND(E67*U67,2)</f>
        <v>1.95</v>
      </c>
      <c r="W67" s="223"/>
      <c r="X67" s="223" t="s">
        <v>240</v>
      </c>
      <c r="Y67" s="223" t="s">
        <v>241</v>
      </c>
      <c r="Z67" s="212"/>
      <c r="AA67" s="212"/>
      <c r="AB67" s="212"/>
      <c r="AC67" s="212"/>
      <c r="AD67" s="212"/>
      <c r="AE67" s="212"/>
      <c r="AF67" s="212"/>
      <c r="AG67" s="212" t="s">
        <v>242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5">
      <c r="A68" s="219"/>
      <c r="B68" s="220"/>
      <c r="C68" s="259" t="s">
        <v>912</v>
      </c>
      <c r="D68" s="258"/>
      <c r="E68" s="258"/>
      <c r="F68" s="258"/>
      <c r="G68" s="258"/>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274</v>
      </c>
      <c r="AH68" s="212"/>
      <c r="AI68" s="212"/>
      <c r="AJ68" s="212"/>
      <c r="AK68" s="212"/>
      <c r="AL68" s="212"/>
      <c r="AM68" s="212"/>
      <c r="AN68" s="212"/>
      <c r="AO68" s="212"/>
      <c r="AP68" s="212"/>
      <c r="AQ68" s="212"/>
      <c r="AR68" s="212"/>
      <c r="AS68" s="212"/>
      <c r="AT68" s="212"/>
      <c r="AU68" s="212"/>
      <c r="AV68" s="212"/>
      <c r="AW68" s="212"/>
      <c r="AX68" s="212"/>
      <c r="AY68" s="212"/>
      <c r="AZ68" s="212"/>
      <c r="BA68" s="247" t="str">
        <f>C68</f>
        <v>napuštění a vypuštění vody, dodání vody a desinfekčního prostředku, náklady na bakteriologický rozbor vody,</v>
      </c>
      <c r="BB68" s="212"/>
      <c r="BC68" s="212"/>
      <c r="BD68" s="212"/>
      <c r="BE68" s="212"/>
      <c r="BF68" s="212"/>
      <c r="BG68" s="212"/>
      <c r="BH68" s="212"/>
    </row>
    <row r="69" spans="1:60" outlineLevel="1" x14ac:dyDescent="0.25">
      <c r="A69" s="240">
        <v>18</v>
      </c>
      <c r="B69" s="241" t="s">
        <v>913</v>
      </c>
      <c r="C69" s="250" t="s">
        <v>914</v>
      </c>
      <c r="D69" s="242" t="s">
        <v>314</v>
      </c>
      <c r="E69" s="243">
        <v>13</v>
      </c>
      <c r="F69" s="244"/>
      <c r="G69" s="245">
        <f>ROUND(E69*F69,2)</f>
        <v>0</v>
      </c>
      <c r="H69" s="244"/>
      <c r="I69" s="245">
        <f>ROUND(E69*H69,2)</f>
        <v>0</v>
      </c>
      <c r="J69" s="244"/>
      <c r="K69" s="245">
        <f>ROUND(E69*J69,2)</f>
        <v>0</v>
      </c>
      <c r="L69" s="245">
        <v>21</v>
      </c>
      <c r="M69" s="245">
        <f>G69*(1+L69/100)</f>
        <v>0</v>
      </c>
      <c r="N69" s="243">
        <v>0</v>
      </c>
      <c r="O69" s="243">
        <f>ROUND(E69*N69,2)</f>
        <v>0</v>
      </c>
      <c r="P69" s="243">
        <v>0</v>
      </c>
      <c r="Q69" s="243">
        <f>ROUND(E69*P69,2)</f>
        <v>0</v>
      </c>
      <c r="R69" s="245" t="s">
        <v>899</v>
      </c>
      <c r="S69" s="245" t="s">
        <v>272</v>
      </c>
      <c r="T69" s="246" t="s">
        <v>272</v>
      </c>
      <c r="U69" s="223">
        <v>0.03</v>
      </c>
      <c r="V69" s="223">
        <f>ROUND(E69*U69,2)</f>
        <v>0.39</v>
      </c>
      <c r="W69" s="223"/>
      <c r="X69" s="223" t="s">
        <v>240</v>
      </c>
      <c r="Y69" s="223" t="s">
        <v>241</v>
      </c>
      <c r="Z69" s="212"/>
      <c r="AA69" s="212"/>
      <c r="AB69" s="212"/>
      <c r="AC69" s="212"/>
      <c r="AD69" s="212"/>
      <c r="AE69" s="212"/>
      <c r="AF69" s="212"/>
      <c r="AG69" s="212" t="s">
        <v>242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40">
        <v>19</v>
      </c>
      <c r="B70" s="241" t="s">
        <v>915</v>
      </c>
      <c r="C70" s="250" t="s">
        <v>916</v>
      </c>
      <c r="D70" s="242" t="s">
        <v>314</v>
      </c>
      <c r="E70" s="243">
        <v>13</v>
      </c>
      <c r="F70" s="244"/>
      <c r="G70" s="245">
        <f>ROUND(E70*F70,2)</f>
        <v>0</v>
      </c>
      <c r="H70" s="244"/>
      <c r="I70" s="245">
        <f>ROUND(E70*H70,2)</f>
        <v>0</v>
      </c>
      <c r="J70" s="244"/>
      <c r="K70" s="245">
        <f>ROUND(E70*J70,2)</f>
        <v>0</v>
      </c>
      <c r="L70" s="245">
        <v>21</v>
      </c>
      <c r="M70" s="245">
        <f>G70*(1+L70/100)</f>
        <v>0</v>
      </c>
      <c r="N70" s="243">
        <v>5.0000000000000002E-5</v>
      </c>
      <c r="O70" s="243">
        <f>ROUND(E70*N70,2)</f>
        <v>0</v>
      </c>
      <c r="P70" s="243">
        <v>0</v>
      </c>
      <c r="Q70" s="243">
        <f>ROUND(E70*P70,2)</f>
        <v>0</v>
      </c>
      <c r="R70" s="245" t="s">
        <v>899</v>
      </c>
      <c r="S70" s="245" t="s">
        <v>272</v>
      </c>
      <c r="T70" s="246" t="s">
        <v>272</v>
      </c>
      <c r="U70" s="223">
        <v>0.03</v>
      </c>
      <c r="V70" s="223">
        <f>ROUND(E70*U70,2)</f>
        <v>0.39</v>
      </c>
      <c r="W70" s="223"/>
      <c r="X70" s="223" t="s">
        <v>240</v>
      </c>
      <c r="Y70" s="223" t="s">
        <v>241</v>
      </c>
      <c r="Z70" s="212"/>
      <c r="AA70" s="212"/>
      <c r="AB70" s="212"/>
      <c r="AC70" s="212"/>
      <c r="AD70" s="212"/>
      <c r="AE70" s="212"/>
      <c r="AF70" s="212"/>
      <c r="AG70" s="212" t="s">
        <v>242</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40">
        <v>20</v>
      </c>
      <c r="B71" s="241" t="s">
        <v>917</v>
      </c>
      <c r="C71" s="250" t="s">
        <v>918</v>
      </c>
      <c r="D71" s="242" t="s">
        <v>324</v>
      </c>
      <c r="E71" s="243">
        <v>1</v>
      </c>
      <c r="F71" s="244"/>
      <c r="G71" s="245">
        <f>ROUND(E71*F71,2)</f>
        <v>0</v>
      </c>
      <c r="H71" s="244"/>
      <c r="I71" s="245">
        <f>ROUND(E71*H71,2)</f>
        <v>0</v>
      </c>
      <c r="J71" s="244"/>
      <c r="K71" s="245">
        <f>ROUND(E71*J71,2)</f>
        <v>0</v>
      </c>
      <c r="L71" s="245">
        <v>21</v>
      </c>
      <c r="M71" s="245">
        <f>G71*(1+L71/100)</f>
        <v>0</v>
      </c>
      <c r="N71" s="243">
        <v>0</v>
      </c>
      <c r="O71" s="243">
        <f>ROUND(E71*N71,2)</f>
        <v>0</v>
      </c>
      <c r="P71" s="243">
        <v>0</v>
      </c>
      <c r="Q71" s="243">
        <f>ROUND(E71*P71,2)</f>
        <v>0</v>
      </c>
      <c r="R71" s="245"/>
      <c r="S71" s="245" t="s">
        <v>238</v>
      </c>
      <c r="T71" s="246" t="s">
        <v>239</v>
      </c>
      <c r="U71" s="223">
        <v>0</v>
      </c>
      <c r="V71" s="223">
        <f>ROUND(E71*U71,2)</f>
        <v>0</v>
      </c>
      <c r="W71" s="223"/>
      <c r="X71" s="223" t="s">
        <v>240</v>
      </c>
      <c r="Y71" s="223" t="s">
        <v>241</v>
      </c>
      <c r="Z71" s="212"/>
      <c r="AA71" s="212"/>
      <c r="AB71" s="212"/>
      <c r="AC71" s="212"/>
      <c r="AD71" s="212"/>
      <c r="AE71" s="212"/>
      <c r="AF71" s="212"/>
      <c r="AG71" s="212" t="s">
        <v>242</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40">
        <v>21</v>
      </c>
      <c r="B72" s="241" t="s">
        <v>919</v>
      </c>
      <c r="C72" s="250" t="s">
        <v>920</v>
      </c>
      <c r="D72" s="242" t="s">
        <v>324</v>
      </c>
      <c r="E72" s="243">
        <v>1</v>
      </c>
      <c r="F72" s="244"/>
      <c r="G72" s="245">
        <f>ROUND(E72*F72,2)</f>
        <v>0</v>
      </c>
      <c r="H72" s="244"/>
      <c r="I72" s="245">
        <f>ROUND(E72*H72,2)</f>
        <v>0</v>
      </c>
      <c r="J72" s="244"/>
      <c r="K72" s="245">
        <f>ROUND(E72*J72,2)</f>
        <v>0</v>
      </c>
      <c r="L72" s="245">
        <v>21</v>
      </c>
      <c r="M72" s="245">
        <f>G72*(1+L72/100)</f>
        <v>0</v>
      </c>
      <c r="N72" s="243">
        <v>0</v>
      </c>
      <c r="O72" s="243">
        <f>ROUND(E72*N72,2)</f>
        <v>0</v>
      </c>
      <c r="P72" s="243">
        <v>0</v>
      </c>
      <c r="Q72" s="243">
        <f>ROUND(E72*P72,2)</f>
        <v>0</v>
      </c>
      <c r="R72" s="245"/>
      <c r="S72" s="245" t="s">
        <v>238</v>
      </c>
      <c r="T72" s="246" t="s">
        <v>239</v>
      </c>
      <c r="U72" s="223">
        <v>0</v>
      </c>
      <c r="V72" s="223">
        <f>ROUND(E72*U72,2)</f>
        <v>0</v>
      </c>
      <c r="W72" s="223"/>
      <c r="X72" s="223" t="s">
        <v>240</v>
      </c>
      <c r="Y72" s="223" t="s">
        <v>241</v>
      </c>
      <c r="Z72" s="212"/>
      <c r="AA72" s="212"/>
      <c r="AB72" s="212"/>
      <c r="AC72" s="212"/>
      <c r="AD72" s="212"/>
      <c r="AE72" s="212"/>
      <c r="AF72" s="212"/>
      <c r="AG72" s="212" t="s">
        <v>242</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40">
        <v>22</v>
      </c>
      <c r="B73" s="241" t="s">
        <v>921</v>
      </c>
      <c r="C73" s="250" t="s">
        <v>922</v>
      </c>
      <c r="D73" s="242" t="s">
        <v>324</v>
      </c>
      <c r="E73" s="243">
        <v>1</v>
      </c>
      <c r="F73" s="244"/>
      <c r="G73" s="245">
        <f>ROUND(E73*F73,2)</f>
        <v>0</v>
      </c>
      <c r="H73" s="244"/>
      <c r="I73" s="245">
        <f>ROUND(E73*H73,2)</f>
        <v>0</v>
      </c>
      <c r="J73" s="244"/>
      <c r="K73" s="245">
        <f>ROUND(E73*J73,2)</f>
        <v>0</v>
      </c>
      <c r="L73" s="245">
        <v>21</v>
      </c>
      <c r="M73" s="245">
        <f>G73*(1+L73/100)</f>
        <v>0</v>
      </c>
      <c r="N73" s="243">
        <v>0</v>
      </c>
      <c r="O73" s="243">
        <f>ROUND(E73*N73,2)</f>
        <v>0</v>
      </c>
      <c r="P73" s="243">
        <v>0</v>
      </c>
      <c r="Q73" s="243">
        <f>ROUND(E73*P73,2)</f>
        <v>0</v>
      </c>
      <c r="R73" s="245"/>
      <c r="S73" s="245" t="s">
        <v>238</v>
      </c>
      <c r="T73" s="246" t="s">
        <v>239</v>
      </c>
      <c r="U73" s="223">
        <v>0</v>
      </c>
      <c r="V73" s="223">
        <f>ROUND(E73*U73,2)</f>
        <v>0</v>
      </c>
      <c r="W73" s="223"/>
      <c r="X73" s="223" t="s">
        <v>240</v>
      </c>
      <c r="Y73" s="223" t="s">
        <v>241</v>
      </c>
      <c r="Z73" s="212"/>
      <c r="AA73" s="212"/>
      <c r="AB73" s="212"/>
      <c r="AC73" s="212"/>
      <c r="AD73" s="212"/>
      <c r="AE73" s="212"/>
      <c r="AF73" s="212"/>
      <c r="AG73" s="212" t="s">
        <v>242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40">
        <v>23</v>
      </c>
      <c r="B74" s="241" t="s">
        <v>923</v>
      </c>
      <c r="C74" s="250" t="s">
        <v>924</v>
      </c>
      <c r="D74" s="242" t="s">
        <v>324</v>
      </c>
      <c r="E74" s="243">
        <v>1</v>
      </c>
      <c r="F74" s="244"/>
      <c r="G74" s="245">
        <f>ROUND(E74*F74,2)</f>
        <v>0</v>
      </c>
      <c r="H74" s="244"/>
      <c r="I74" s="245">
        <f>ROUND(E74*H74,2)</f>
        <v>0</v>
      </c>
      <c r="J74" s="244"/>
      <c r="K74" s="245">
        <f>ROUND(E74*J74,2)</f>
        <v>0</v>
      </c>
      <c r="L74" s="245">
        <v>21</v>
      </c>
      <c r="M74" s="245">
        <f>G74*(1+L74/100)</f>
        <v>0</v>
      </c>
      <c r="N74" s="243">
        <v>0</v>
      </c>
      <c r="O74" s="243">
        <f>ROUND(E74*N74,2)</f>
        <v>0</v>
      </c>
      <c r="P74" s="243">
        <v>0</v>
      </c>
      <c r="Q74" s="243">
        <f>ROUND(E74*P74,2)</f>
        <v>0</v>
      </c>
      <c r="R74" s="245"/>
      <c r="S74" s="245" t="s">
        <v>238</v>
      </c>
      <c r="T74" s="246" t="s">
        <v>239</v>
      </c>
      <c r="U74" s="223">
        <v>0</v>
      </c>
      <c r="V74" s="223">
        <f>ROUND(E74*U74,2)</f>
        <v>0</v>
      </c>
      <c r="W74" s="223"/>
      <c r="X74" s="223" t="s">
        <v>240</v>
      </c>
      <c r="Y74" s="223" t="s">
        <v>241</v>
      </c>
      <c r="Z74" s="212"/>
      <c r="AA74" s="212"/>
      <c r="AB74" s="212"/>
      <c r="AC74" s="212"/>
      <c r="AD74" s="212"/>
      <c r="AE74" s="212"/>
      <c r="AF74" s="212"/>
      <c r="AG74" s="212" t="s">
        <v>242</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x14ac:dyDescent="0.25">
      <c r="A75" s="226" t="s">
        <v>233</v>
      </c>
      <c r="B75" s="227" t="s">
        <v>164</v>
      </c>
      <c r="C75" s="249" t="s">
        <v>165</v>
      </c>
      <c r="D75" s="228"/>
      <c r="E75" s="229"/>
      <c r="F75" s="230"/>
      <c r="G75" s="230">
        <f>SUMIF(AG76:AG80,"&lt;&gt;NOR",G76:G80)</f>
        <v>0</v>
      </c>
      <c r="H75" s="230"/>
      <c r="I75" s="230">
        <f>SUM(I76:I80)</f>
        <v>0</v>
      </c>
      <c r="J75" s="230"/>
      <c r="K75" s="230">
        <f>SUM(K76:K80)</f>
        <v>0</v>
      </c>
      <c r="L75" s="230"/>
      <c r="M75" s="230">
        <f>SUM(M76:M80)</f>
        <v>0</v>
      </c>
      <c r="N75" s="229"/>
      <c r="O75" s="229">
        <f>SUM(O76:O80)</f>
        <v>0</v>
      </c>
      <c r="P75" s="229"/>
      <c r="Q75" s="229">
        <f>SUM(Q76:Q80)</f>
        <v>0</v>
      </c>
      <c r="R75" s="230"/>
      <c r="S75" s="230"/>
      <c r="T75" s="231"/>
      <c r="U75" s="225"/>
      <c r="V75" s="225">
        <f>SUM(V76:V80)</f>
        <v>0.92</v>
      </c>
      <c r="W75" s="225"/>
      <c r="X75" s="225"/>
      <c r="Y75" s="225"/>
      <c r="AG75" t="s">
        <v>234</v>
      </c>
    </row>
    <row r="76" spans="1:60" outlineLevel="1" x14ac:dyDescent="0.25">
      <c r="A76" s="233">
        <v>24</v>
      </c>
      <c r="B76" s="234" t="s">
        <v>925</v>
      </c>
      <c r="C76" s="251" t="s">
        <v>926</v>
      </c>
      <c r="D76" s="235" t="s">
        <v>365</v>
      </c>
      <c r="E76" s="236">
        <v>4.3513599999999997</v>
      </c>
      <c r="F76" s="237"/>
      <c r="G76" s="238">
        <f>ROUND(E76*F76,2)</f>
        <v>0</v>
      </c>
      <c r="H76" s="237"/>
      <c r="I76" s="238">
        <f>ROUND(E76*H76,2)</f>
        <v>0</v>
      </c>
      <c r="J76" s="237"/>
      <c r="K76" s="238">
        <f>ROUND(E76*J76,2)</f>
        <v>0</v>
      </c>
      <c r="L76" s="238">
        <v>21</v>
      </c>
      <c r="M76" s="238">
        <f>G76*(1+L76/100)</f>
        <v>0</v>
      </c>
      <c r="N76" s="236">
        <v>0</v>
      </c>
      <c r="O76" s="236">
        <f>ROUND(E76*N76,2)</f>
        <v>0</v>
      </c>
      <c r="P76" s="236">
        <v>0</v>
      </c>
      <c r="Q76" s="236">
        <f>ROUND(E76*P76,2)</f>
        <v>0</v>
      </c>
      <c r="R76" s="238" t="s">
        <v>899</v>
      </c>
      <c r="S76" s="238" t="s">
        <v>272</v>
      </c>
      <c r="T76" s="239" t="s">
        <v>272</v>
      </c>
      <c r="U76" s="223">
        <v>0.21149999999999999</v>
      </c>
      <c r="V76" s="223">
        <f>ROUND(E76*U76,2)</f>
        <v>0.92</v>
      </c>
      <c r="W76" s="223"/>
      <c r="X76" s="223" t="s">
        <v>179</v>
      </c>
      <c r="Y76" s="223" t="s">
        <v>241</v>
      </c>
      <c r="Z76" s="212"/>
      <c r="AA76" s="212"/>
      <c r="AB76" s="212"/>
      <c r="AC76" s="212"/>
      <c r="AD76" s="212"/>
      <c r="AE76" s="212"/>
      <c r="AF76" s="212"/>
      <c r="AG76" s="212" t="s">
        <v>574</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5">
      <c r="A77" s="219"/>
      <c r="B77" s="220"/>
      <c r="C77" s="259" t="s">
        <v>927</v>
      </c>
      <c r="D77" s="258"/>
      <c r="E77" s="258"/>
      <c r="F77" s="258"/>
      <c r="G77" s="258"/>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274</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5">
      <c r="A78" s="219"/>
      <c r="B78" s="220"/>
      <c r="C78" s="260" t="s">
        <v>576</v>
      </c>
      <c r="D78" s="256"/>
      <c r="E78" s="257"/>
      <c r="F78" s="223"/>
      <c r="G78" s="223"/>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276</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5">
      <c r="A79" s="219"/>
      <c r="B79" s="220"/>
      <c r="C79" s="260" t="s">
        <v>928</v>
      </c>
      <c r="D79" s="256"/>
      <c r="E79" s="257"/>
      <c r="F79" s="223"/>
      <c r="G79" s="223"/>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276</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5">
      <c r="A80" s="219"/>
      <c r="B80" s="220"/>
      <c r="C80" s="260" t="s">
        <v>929</v>
      </c>
      <c r="D80" s="256"/>
      <c r="E80" s="257">
        <v>4.3513599999999997</v>
      </c>
      <c r="F80" s="223"/>
      <c r="G80" s="223"/>
      <c r="H80" s="223"/>
      <c r="I80" s="223"/>
      <c r="J80" s="223"/>
      <c r="K80" s="223"/>
      <c r="L80" s="223"/>
      <c r="M80" s="223"/>
      <c r="N80" s="222"/>
      <c r="O80" s="222"/>
      <c r="P80" s="222"/>
      <c r="Q80" s="222"/>
      <c r="R80" s="223"/>
      <c r="S80" s="223"/>
      <c r="T80" s="223"/>
      <c r="U80" s="223"/>
      <c r="V80" s="223"/>
      <c r="W80" s="223"/>
      <c r="X80" s="223"/>
      <c r="Y80" s="223"/>
      <c r="Z80" s="212"/>
      <c r="AA80" s="212"/>
      <c r="AB80" s="212"/>
      <c r="AC80" s="212"/>
      <c r="AD80" s="212"/>
      <c r="AE80" s="212"/>
      <c r="AF80" s="212"/>
      <c r="AG80" s="212" t="s">
        <v>276</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5">
      <c r="A81" s="226" t="s">
        <v>233</v>
      </c>
      <c r="B81" s="227" t="s">
        <v>186</v>
      </c>
      <c r="C81" s="249" t="s">
        <v>187</v>
      </c>
      <c r="D81" s="228"/>
      <c r="E81" s="229"/>
      <c r="F81" s="230"/>
      <c r="G81" s="230">
        <f>SUMIF(AG82:AG84,"&lt;&gt;NOR",G82:G84)</f>
        <v>0</v>
      </c>
      <c r="H81" s="230"/>
      <c r="I81" s="230">
        <f>SUM(I82:I84)</f>
        <v>0</v>
      </c>
      <c r="J81" s="230"/>
      <c r="K81" s="230">
        <f>SUM(K82:K84)</f>
        <v>0</v>
      </c>
      <c r="L81" s="230"/>
      <c r="M81" s="230">
        <f>SUM(M82:M84)</f>
        <v>0</v>
      </c>
      <c r="N81" s="229"/>
      <c r="O81" s="229">
        <f>SUM(O82:O84)</f>
        <v>0</v>
      </c>
      <c r="P81" s="229"/>
      <c r="Q81" s="229">
        <f>SUM(Q82:Q84)</f>
        <v>0</v>
      </c>
      <c r="R81" s="230"/>
      <c r="S81" s="230"/>
      <c r="T81" s="231"/>
      <c r="U81" s="225"/>
      <c r="V81" s="225">
        <f>SUM(V82:V84)</f>
        <v>0</v>
      </c>
      <c r="W81" s="225"/>
      <c r="X81" s="225"/>
      <c r="Y81" s="225"/>
      <c r="AG81" t="s">
        <v>234</v>
      </c>
    </row>
    <row r="82" spans="1:60" ht="20.399999999999999" outlineLevel="1" x14ac:dyDescent="0.25">
      <c r="A82" s="233">
        <v>25</v>
      </c>
      <c r="B82" s="234" t="s">
        <v>930</v>
      </c>
      <c r="C82" s="251" t="s">
        <v>931</v>
      </c>
      <c r="D82" s="235" t="s">
        <v>314</v>
      </c>
      <c r="E82" s="236">
        <v>2.5</v>
      </c>
      <c r="F82" s="237"/>
      <c r="G82" s="238">
        <f>ROUND(E82*F82,2)</f>
        <v>0</v>
      </c>
      <c r="H82" s="237"/>
      <c r="I82" s="238">
        <f>ROUND(E82*H82,2)</f>
        <v>0</v>
      </c>
      <c r="J82" s="237"/>
      <c r="K82" s="238">
        <f>ROUND(E82*J82,2)</f>
        <v>0</v>
      </c>
      <c r="L82" s="238">
        <v>21</v>
      </c>
      <c r="M82" s="238">
        <f>G82*(1+L82/100)</f>
        <v>0</v>
      </c>
      <c r="N82" s="236">
        <v>7.9000000000000001E-4</v>
      </c>
      <c r="O82" s="236">
        <f>ROUND(E82*N82,2)</f>
        <v>0</v>
      </c>
      <c r="P82" s="236">
        <v>0</v>
      </c>
      <c r="Q82" s="236">
        <f>ROUND(E82*P82,2)</f>
        <v>0</v>
      </c>
      <c r="R82" s="238" t="s">
        <v>738</v>
      </c>
      <c r="S82" s="238" t="s">
        <v>272</v>
      </c>
      <c r="T82" s="239" t="s">
        <v>272</v>
      </c>
      <c r="U82" s="223">
        <v>0</v>
      </c>
      <c r="V82" s="223">
        <f>ROUND(E82*U82,2)</f>
        <v>0</v>
      </c>
      <c r="W82" s="223"/>
      <c r="X82" s="223" t="s">
        <v>289</v>
      </c>
      <c r="Y82" s="223" t="s">
        <v>241</v>
      </c>
      <c r="Z82" s="212"/>
      <c r="AA82" s="212"/>
      <c r="AB82" s="212"/>
      <c r="AC82" s="212"/>
      <c r="AD82" s="212"/>
      <c r="AE82" s="212"/>
      <c r="AF82" s="212"/>
      <c r="AG82" s="212" t="s">
        <v>290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5">
      <c r="A83" s="219"/>
      <c r="B83" s="220"/>
      <c r="C83" s="259" t="s">
        <v>932</v>
      </c>
      <c r="D83" s="258"/>
      <c r="E83" s="258"/>
      <c r="F83" s="258"/>
      <c r="G83" s="258"/>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274</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5">
      <c r="A84" s="219"/>
      <c r="B84" s="220"/>
      <c r="C84" s="264" t="s">
        <v>933</v>
      </c>
      <c r="D84" s="261"/>
      <c r="E84" s="261"/>
      <c r="F84" s="261"/>
      <c r="G84" s="261"/>
      <c r="H84" s="223"/>
      <c r="I84" s="223"/>
      <c r="J84" s="223"/>
      <c r="K84" s="223"/>
      <c r="L84" s="223"/>
      <c r="M84" s="223"/>
      <c r="N84" s="222"/>
      <c r="O84" s="222"/>
      <c r="P84" s="222"/>
      <c r="Q84" s="222"/>
      <c r="R84" s="223"/>
      <c r="S84" s="223"/>
      <c r="T84" s="223"/>
      <c r="U84" s="223"/>
      <c r="V84" s="223"/>
      <c r="W84" s="223"/>
      <c r="X84" s="223"/>
      <c r="Y84" s="223"/>
      <c r="Z84" s="212"/>
      <c r="AA84" s="212"/>
      <c r="AB84" s="212"/>
      <c r="AC84" s="212"/>
      <c r="AD84" s="212"/>
      <c r="AE84" s="212"/>
      <c r="AF84" s="212"/>
      <c r="AG84" s="212" t="s">
        <v>246</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x14ac:dyDescent="0.25">
      <c r="A85" s="226" t="s">
        <v>233</v>
      </c>
      <c r="B85" s="227" t="s">
        <v>188</v>
      </c>
      <c r="C85" s="249" t="s">
        <v>189</v>
      </c>
      <c r="D85" s="228"/>
      <c r="E85" s="229"/>
      <c r="F85" s="230"/>
      <c r="G85" s="230">
        <f>SUMIF(AG86:AG86,"&lt;&gt;NOR",G86:G86)</f>
        <v>0</v>
      </c>
      <c r="H85" s="230"/>
      <c r="I85" s="230">
        <f>SUM(I86:I86)</f>
        <v>0</v>
      </c>
      <c r="J85" s="230"/>
      <c r="K85" s="230">
        <f>SUM(K86:K86)</f>
        <v>0</v>
      </c>
      <c r="L85" s="230"/>
      <c r="M85" s="230">
        <f>SUM(M86:M86)</f>
        <v>0</v>
      </c>
      <c r="N85" s="229"/>
      <c r="O85" s="229">
        <f>SUM(O86:O86)</f>
        <v>0.02</v>
      </c>
      <c r="P85" s="229"/>
      <c r="Q85" s="229">
        <f>SUM(Q86:Q86)</f>
        <v>0</v>
      </c>
      <c r="R85" s="230"/>
      <c r="S85" s="230"/>
      <c r="T85" s="231"/>
      <c r="U85" s="225"/>
      <c r="V85" s="225">
        <f>SUM(V86:V86)</f>
        <v>0</v>
      </c>
      <c r="W85" s="225"/>
      <c r="X85" s="225"/>
      <c r="Y85" s="225"/>
      <c r="AG85" t="s">
        <v>234</v>
      </c>
    </row>
    <row r="86" spans="1:60" ht="30.6" outlineLevel="1" x14ac:dyDescent="0.25">
      <c r="A86" s="240">
        <v>26</v>
      </c>
      <c r="B86" s="241" t="s">
        <v>934</v>
      </c>
      <c r="C86" s="250" t="s">
        <v>935</v>
      </c>
      <c r="D86" s="242" t="s">
        <v>324</v>
      </c>
      <c r="E86" s="243">
        <v>1</v>
      </c>
      <c r="F86" s="244"/>
      <c r="G86" s="245">
        <f>ROUND(E86*F86,2)</f>
        <v>0</v>
      </c>
      <c r="H86" s="244"/>
      <c r="I86" s="245">
        <f>ROUND(E86*H86,2)</f>
        <v>0</v>
      </c>
      <c r="J86" s="244"/>
      <c r="K86" s="245">
        <f>ROUND(E86*J86,2)</f>
        <v>0</v>
      </c>
      <c r="L86" s="245">
        <v>21</v>
      </c>
      <c r="M86" s="245">
        <f>G86*(1+L86/100)</f>
        <v>0</v>
      </c>
      <c r="N86" s="243">
        <v>1.917E-2</v>
      </c>
      <c r="O86" s="243">
        <f>ROUND(E86*N86,2)</f>
        <v>0.02</v>
      </c>
      <c r="P86" s="243">
        <v>0</v>
      </c>
      <c r="Q86" s="243">
        <f>ROUND(E86*P86,2)</f>
        <v>0</v>
      </c>
      <c r="R86" s="245" t="s">
        <v>738</v>
      </c>
      <c r="S86" s="245" t="s">
        <v>272</v>
      </c>
      <c r="T86" s="246" t="s">
        <v>272</v>
      </c>
      <c r="U86" s="223">
        <v>0</v>
      </c>
      <c r="V86" s="223">
        <f>ROUND(E86*U86,2)</f>
        <v>0</v>
      </c>
      <c r="W86" s="223"/>
      <c r="X86" s="223" t="s">
        <v>289</v>
      </c>
      <c r="Y86" s="223" t="s">
        <v>241</v>
      </c>
      <c r="Z86" s="212"/>
      <c r="AA86" s="212"/>
      <c r="AB86" s="212"/>
      <c r="AC86" s="212"/>
      <c r="AD86" s="212"/>
      <c r="AE86" s="212"/>
      <c r="AF86" s="212"/>
      <c r="AG86" s="212" t="s">
        <v>290</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x14ac:dyDescent="0.25">
      <c r="A87" s="226" t="s">
        <v>233</v>
      </c>
      <c r="B87" s="227" t="s">
        <v>196</v>
      </c>
      <c r="C87" s="249" t="s">
        <v>197</v>
      </c>
      <c r="D87" s="228"/>
      <c r="E87" s="229"/>
      <c r="F87" s="230"/>
      <c r="G87" s="230">
        <f>SUMIF(AG88:AG92,"&lt;&gt;NOR",G88:G92)</f>
        <v>0</v>
      </c>
      <c r="H87" s="230"/>
      <c r="I87" s="230">
        <f>SUM(I88:I92)</f>
        <v>0</v>
      </c>
      <c r="J87" s="230"/>
      <c r="K87" s="230">
        <f>SUM(K88:K92)</f>
        <v>0</v>
      </c>
      <c r="L87" s="230"/>
      <c r="M87" s="230">
        <f>SUM(M88:M92)</f>
        <v>0</v>
      </c>
      <c r="N87" s="229"/>
      <c r="O87" s="229">
        <f>SUM(O88:O92)</f>
        <v>0.17</v>
      </c>
      <c r="P87" s="229"/>
      <c r="Q87" s="229">
        <f>SUM(Q88:Q92)</f>
        <v>0</v>
      </c>
      <c r="R87" s="230"/>
      <c r="S87" s="230"/>
      <c r="T87" s="231"/>
      <c r="U87" s="225"/>
      <c r="V87" s="225">
        <f>SUM(V88:V92)</f>
        <v>3.9799999999999995</v>
      </c>
      <c r="W87" s="225"/>
      <c r="X87" s="225"/>
      <c r="Y87" s="225"/>
      <c r="AG87" t="s">
        <v>234</v>
      </c>
    </row>
    <row r="88" spans="1:60" outlineLevel="1" x14ac:dyDescent="0.25">
      <c r="A88" s="240">
        <v>27</v>
      </c>
      <c r="B88" s="241" t="s">
        <v>936</v>
      </c>
      <c r="C88" s="250" t="s">
        <v>937</v>
      </c>
      <c r="D88" s="242" t="s">
        <v>314</v>
      </c>
      <c r="E88" s="243">
        <v>6.5</v>
      </c>
      <c r="F88" s="244"/>
      <c r="G88" s="245">
        <f>ROUND(E88*F88,2)</f>
        <v>0</v>
      </c>
      <c r="H88" s="244"/>
      <c r="I88" s="245">
        <f>ROUND(E88*H88,2)</f>
        <v>0</v>
      </c>
      <c r="J88" s="244"/>
      <c r="K88" s="245">
        <f>ROUND(E88*J88,2)</f>
        <v>0</v>
      </c>
      <c r="L88" s="245">
        <v>21</v>
      </c>
      <c r="M88" s="245">
        <f>G88*(1+L88/100)</f>
        <v>0</v>
      </c>
      <c r="N88" s="243">
        <v>2.6169999999999999E-2</v>
      </c>
      <c r="O88" s="243">
        <f>ROUND(E88*N88,2)</f>
        <v>0.17</v>
      </c>
      <c r="P88" s="243">
        <v>0</v>
      </c>
      <c r="Q88" s="243">
        <f>ROUND(E88*P88,2)</f>
        <v>0</v>
      </c>
      <c r="R88" s="245"/>
      <c r="S88" s="245" t="s">
        <v>272</v>
      </c>
      <c r="T88" s="246" t="s">
        <v>272</v>
      </c>
      <c r="U88" s="223">
        <v>0.46100000000000002</v>
      </c>
      <c r="V88" s="223">
        <f>ROUND(E88*U88,2)</f>
        <v>3</v>
      </c>
      <c r="W88" s="223"/>
      <c r="X88" s="223" t="s">
        <v>240</v>
      </c>
      <c r="Y88" s="223" t="s">
        <v>241</v>
      </c>
      <c r="Z88" s="212"/>
      <c r="AA88" s="212"/>
      <c r="AB88" s="212"/>
      <c r="AC88" s="212"/>
      <c r="AD88" s="212"/>
      <c r="AE88" s="212"/>
      <c r="AF88" s="212"/>
      <c r="AG88" s="212" t="s">
        <v>242</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5">
      <c r="A89" s="240">
        <v>28</v>
      </c>
      <c r="B89" s="241" t="s">
        <v>938</v>
      </c>
      <c r="C89" s="250" t="s">
        <v>939</v>
      </c>
      <c r="D89" s="242" t="s">
        <v>324</v>
      </c>
      <c r="E89" s="243">
        <v>2</v>
      </c>
      <c r="F89" s="244"/>
      <c r="G89" s="245">
        <f>ROUND(E89*F89,2)</f>
        <v>0</v>
      </c>
      <c r="H89" s="244"/>
      <c r="I89" s="245">
        <f>ROUND(E89*H89,2)</f>
        <v>0</v>
      </c>
      <c r="J89" s="244"/>
      <c r="K89" s="245">
        <f>ROUND(E89*J89,2)</f>
        <v>0</v>
      </c>
      <c r="L89" s="245">
        <v>21</v>
      </c>
      <c r="M89" s="245">
        <f>G89*(1+L89/100)</f>
        <v>0</v>
      </c>
      <c r="N89" s="243">
        <v>0</v>
      </c>
      <c r="O89" s="243">
        <f>ROUND(E89*N89,2)</f>
        <v>0</v>
      </c>
      <c r="P89" s="243">
        <v>0</v>
      </c>
      <c r="Q89" s="243">
        <f>ROUND(E89*P89,2)</f>
        <v>0</v>
      </c>
      <c r="R89" s="245"/>
      <c r="S89" s="245" t="s">
        <v>272</v>
      </c>
      <c r="T89" s="246" t="s">
        <v>272</v>
      </c>
      <c r="U89" s="223">
        <v>0.13</v>
      </c>
      <c r="V89" s="223">
        <f>ROUND(E89*U89,2)</f>
        <v>0.26</v>
      </c>
      <c r="W89" s="223"/>
      <c r="X89" s="223" t="s">
        <v>240</v>
      </c>
      <c r="Y89" s="223" t="s">
        <v>241</v>
      </c>
      <c r="Z89" s="212"/>
      <c r="AA89" s="212"/>
      <c r="AB89" s="212"/>
      <c r="AC89" s="212"/>
      <c r="AD89" s="212"/>
      <c r="AE89" s="212"/>
      <c r="AF89" s="212"/>
      <c r="AG89" s="212" t="s">
        <v>242</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40">
        <v>29</v>
      </c>
      <c r="B90" s="241" t="s">
        <v>940</v>
      </c>
      <c r="C90" s="250" t="s">
        <v>941</v>
      </c>
      <c r="D90" s="242" t="s">
        <v>324</v>
      </c>
      <c r="E90" s="243">
        <v>6</v>
      </c>
      <c r="F90" s="244"/>
      <c r="G90" s="245">
        <f>ROUND(E90*F90,2)</f>
        <v>0</v>
      </c>
      <c r="H90" s="244"/>
      <c r="I90" s="245">
        <f>ROUND(E90*H90,2)</f>
        <v>0</v>
      </c>
      <c r="J90" s="244"/>
      <c r="K90" s="245">
        <f>ROUND(E90*J90,2)</f>
        <v>0</v>
      </c>
      <c r="L90" s="245">
        <v>21</v>
      </c>
      <c r="M90" s="245">
        <f>G90*(1+L90/100)</f>
        <v>0</v>
      </c>
      <c r="N90" s="243">
        <v>0</v>
      </c>
      <c r="O90" s="243">
        <f>ROUND(E90*N90,2)</f>
        <v>0</v>
      </c>
      <c r="P90" s="243">
        <v>0</v>
      </c>
      <c r="Q90" s="243">
        <f>ROUND(E90*P90,2)</f>
        <v>0</v>
      </c>
      <c r="R90" s="245"/>
      <c r="S90" s="245" t="s">
        <v>272</v>
      </c>
      <c r="T90" s="246" t="s">
        <v>272</v>
      </c>
      <c r="U90" s="223">
        <v>0.12</v>
      </c>
      <c r="V90" s="223">
        <f>ROUND(E90*U90,2)</f>
        <v>0.72</v>
      </c>
      <c r="W90" s="223"/>
      <c r="X90" s="223" t="s">
        <v>240</v>
      </c>
      <c r="Y90" s="223" t="s">
        <v>241</v>
      </c>
      <c r="Z90" s="212"/>
      <c r="AA90" s="212"/>
      <c r="AB90" s="212"/>
      <c r="AC90" s="212"/>
      <c r="AD90" s="212"/>
      <c r="AE90" s="212"/>
      <c r="AF90" s="212"/>
      <c r="AG90" s="212" t="s">
        <v>242</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0.399999999999999" outlineLevel="1" x14ac:dyDescent="0.25">
      <c r="A91" s="240">
        <v>30</v>
      </c>
      <c r="B91" s="241" t="s">
        <v>942</v>
      </c>
      <c r="C91" s="250" t="s">
        <v>943</v>
      </c>
      <c r="D91" s="242" t="s">
        <v>324</v>
      </c>
      <c r="E91" s="243">
        <v>2.02</v>
      </c>
      <c r="F91" s="244"/>
      <c r="G91" s="245">
        <f>ROUND(E91*F91,2)</f>
        <v>0</v>
      </c>
      <c r="H91" s="244"/>
      <c r="I91" s="245">
        <f>ROUND(E91*H91,2)</f>
        <v>0</v>
      </c>
      <c r="J91" s="244"/>
      <c r="K91" s="245">
        <f>ROUND(E91*J91,2)</f>
        <v>0</v>
      </c>
      <c r="L91" s="245">
        <v>21</v>
      </c>
      <c r="M91" s="245">
        <f>G91*(1+L91/100)</f>
        <v>0</v>
      </c>
      <c r="N91" s="243">
        <v>5.0000000000000001E-4</v>
      </c>
      <c r="O91" s="243">
        <f>ROUND(E91*N91,2)</f>
        <v>0</v>
      </c>
      <c r="P91" s="243">
        <v>0</v>
      </c>
      <c r="Q91" s="243">
        <f>ROUND(E91*P91,2)</f>
        <v>0</v>
      </c>
      <c r="R91" s="245" t="s">
        <v>428</v>
      </c>
      <c r="S91" s="245" t="s">
        <v>272</v>
      </c>
      <c r="T91" s="246" t="s">
        <v>272</v>
      </c>
      <c r="U91" s="223">
        <v>0</v>
      </c>
      <c r="V91" s="223">
        <f>ROUND(E91*U91,2)</f>
        <v>0</v>
      </c>
      <c r="W91" s="223"/>
      <c r="X91" s="223" t="s">
        <v>423</v>
      </c>
      <c r="Y91" s="223" t="s">
        <v>241</v>
      </c>
      <c r="Z91" s="212"/>
      <c r="AA91" s="212"/>
      <c r="AB91" s="212"/>
      <c r="AC91" s="212"/>
      <c r="AD91" s="212"/>
      <c r="AE91" s="212"/>
      <c r="AF91" s="212"/>
      <c r="AG91" s="212" t="s">
        <v>424</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5">
      <c r="A92" s="233">
        <v>31</v>
      </c>
      <c r="B92" s="234" t="s">
        <v>944</v>
      </c>
      <c r="C92" s="251" t="s">
        <v>945</v>
      </c>
      <c r="D92" s="235" t="s">
        <v>324</v>
      </c>
      <c r="E92" s="236">
        <v>6.06</v>
      </c>
      <c r="F92" s="237"/>
      <c r="G92" s="238">
        <f>ROUND(E92*F92,2)</f>
        <v>0</v>
      </c>
      <c r="H92" s="237"/>
      <c r="I92" s="238">
        <f>ROUND(E92*H92,2)</f>
        <v>0</v>
      </c>
      <c r="J92" s="237"/>
      <c r="K92" s="238">
        <f>ROUND(E92*J92,2)</f>
        <v>0</v>
      </c>
      <c r="L92" s="238">
        <v>21</v>
      </c>
      <c r="M92" s="238">
        <f>G92*(1+L92/100)</f>
        <v>0</v>
      </c>
      <c r="N92" s="236">
        <v>1.0000000000000001E-5</v>
      </c>
      <c r="O92" s="236">
        <f>ROUND(E92*N92,2)</f>
        <v>0</v>
      </c>
      <c r="P92" s="236">
        <v>0</v>
      </c>
      <c r="Q92" s="236">
        <f>ROUND(E92*P92,2)</f>
        <v>0</v>
      </c>
      <c r="R92" s="238" t="s">
        <v>428</v>
      </c>
      <c r="S92" s="238" t="s">
        <v>272</v>
      </c>
      <c r="T92" s="239" t="s">
        <v>272</v>
      </c>
      <c r="U92" s="223">
        <v>0</v>
      </c>
      <c r="V92" s="223">
        <f>ROUND(E92*U92,2)</f>
        <v>0</v>
      </c>
      <c r="W92" s="223"/>
      <c r="X92" s="223" t="s">
        <v>423</v>
      </c>
      <c r="Y92" s="223" t="s">
        <v>241</v>
      </c>
      <c r="Z92" s="212"/>
      <c r="AA92" s="212"/>
      <c r="AB92" s="212"/>
      <c r="AC92" s="212"/>
      <c r="AD92" s="212"/>
      <c r="AE92" s="212"/>
      <c r="AF92" s="212"/>
      <c r="AG92" s="212" t="s">
        <v>424</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5">
      <c r="A93" s="3"/>
      <c r="B93" s="4"/>
      <c r="C93" s="253"/>
      <c r="D93" s="6"/>
      <c r="E93" s="3"/>
      <c r="F93" s="3"/>
      <c r="G93" s="3"/>
      <c r="H93" s="3"/>
      <c r="I93" s="3"/>
      <c r="J93" s="3"/>
      <c r="K93" s="3"/>
      <c r="L93" s="3"/>
      <c r="M93" s="3"/>
      <c r="N93" s="3"/>
      <c r="O93" s="3"/>
      <c r="P93" s="3"/>
      <c r="Q93" s="3"/>
      <c r="R93" s="3"/>
      <c r="S93" s="3"/>
      <c r="T93" s="3"/>
      <c r="U93" s="3"/>
      <c r="V93" s="3"/>
      <c r="W93" s="3"/>
      <c r="X93" s="3"/>
      <c r="Y93" s="3"/>
      <c r="AE93">
        <v>12</v>
      </c>
      <c r="AF93">
        <v>21</v>
      </c>
      <c r="AG93" t="s">
        <v>219</v>
      </c>
    </row>
    <row r="94" spans="1:60" x14ac:dyDescent="0.25">
      <c r="A94" s="215"/>
      <c r="B94" s="216" t="s">
        <v>29</v>
      </c>
      <c r="C94" s="254"/>
      <c r="D94" s="217"/>
      <c r="E94" s="218"/>
      <c r="F94" s="218"/>
      <c r="G94" s="232">
        <f>G8+G55+G59+G64+G75+G81+G85+G87</f>
        <v>0</v>
      </c>
      <c r="H94" s="3"/>
      <c r="I94" s="3"/>
      <c r="J94" s="3"/>
      <c r="K94" s="3"/>
      <c r="L94" s="3"/>
      <c r="M94" s="3"/>
      <c r="N94" s="3"/>
      <c r="O94" s="3"/>
      <c r="P94" s="3"/>
      <c r="Q94" s="3"/>
      <c r="R94" s="3"/>
      <c r="S94" s="3"/>
      <c r="T94" s="3"/>
      <c r="U94" s="3"/>
      <c r="V94" s="3"/>
      <c r="W94" s="3"/>
      <c r="X94" s="3"/>
      <c r="Y94" s="3"/>
      <c r="AE94">
        <f>SUMIF(L7:L92,AE93,G7:G92)</f>
        <v>0</v>
      </c>
      <c r="AF94">
        <f>SUMIF(L7:L92,AF93,G7:G92)</f>
        <v>0</v>
      </c>
      <c r="AG94" t="s">
        <v>265</v>
      </c>
    </row>
    <row r="95" spans="1:60" x14ac:dyDescent="0.25">
      <c r="C95" s="255"/>
      <c r="D95" s="10"/>
      <c r="AG95" t="s">
        <v>266</v>
      </c>
    </row>
    <row r="96" spans="1:60"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g2dnw4NlIhI6Ls+RAR7LQM9WQxoLveNHsnaNorXmhfoM/6rBdz0ap3xExRUHEeGq0pey8RpcrD9JVuD8ENH0uQ==" saltValue="6XDuwSoY+O23BxA/yRE1Kg==" spinCount="100000" sheet="1" formatRows="0"/>
  <mergeCells count="21">
    <mergeCell ref="C77:G77"/>
    <mergeCell ref="C83:G83"/>
    <mergeCell ref="C84:G84"/>
    <mergeCell ref="C39:G39"/>
    <mergeCell ref="C48:G48"/>
    <mergeCell ref="C57:G57"/>
    <mergeCell ref="C61:G61"/>
    <mergeCell ref="C66:G66"/>
    <mergeCell ref="C68:G68"/>
    <mergeCell ref="C23:G23"/>
    <mergeCell ref="C25:G25"/>
    <mergeCell ref="C27:G27"/>
    <mergeCell ref="C29:G29"/>
    <mergeCell ref="C32:G32"/>
    <mergeCell ref="C38:G38"/>
    <mergeCell ref="A1:G1"/>
    <mergeCell ref="C2:G2"/>
    <mergeCell ref="C3:G3"/>
    <mergeCell ref="C4:G4"/>
    <mergeCell ref="C10:G10"/>
    <mergeCell ref="C21:G21"/>
  </mergeCells>
  <pageMargins left="0.59055118110236204" right="0.196850393700787" top="0.78740157499999996" bottom="0.78740157499999996" header="0.3" footer="0.3"/>
  <pageSetup scale="95"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00 01 Naklady</vt:lpstr>
      <vt:lpstr>SO 01 01 Pol</vt:lpstr>
      <vt:lpstr>SO 02 01 Pol</vt:lpstr>
      <vt:lpstr>SO 03 01 Pol</vt:lpstr>
      <vt:lpstr>SO 04 01 Pol</vt:lpstr>
      <vt:lpstr>SO 05 01 Pol</vt:lpstr>
      <vt:lpstr>SO 06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01 Naklady'!Názvy_tisku</vt:lpstr>
      <vt:lpstr>'SO 01 01 Pol'!Názvy_tisku</vt:lpstr>
      <vt:lpstr>'SO 02 01 Pol'!Názvy_tisku</vt:lpstr>
      <vt:lpstr>'SO 03 01 Pol'!Názvy_tisku</vt:lpstr>
      <vt:lpstr>'SO 04 01 Pol'!Názvy_tisku</vt:lpstr>
      <vt:lpstr>'SO 05 01 Pol'!Názvy_tisku</vt:lpstr>
      <vt:lpstr>'SO 06 01 Pol'!Názvy_tisku</vt:lpstr>
      <vt:lpstr>oadresa</vt:lpstr>
      <vt:lpstr>Stavba!Objednatel</vt:lpstr>
      <vt:lpstr>Stavba!Objekt</vt:lpstr>
      <vt:lpstr>'00 01 Naklady'!Oblast_tisku</vt:lpstr>
      <vt:lpstr>'SO 01 01 Pol'!Oblast_tisku</vt:lpstr>
      <vt:lpstr>'SO 02 01 Pol'!Oblast_tisku</vt:lpstr>
      <vt:lpstr>'SO 03 01 Pol'!Oblast_tisku</vt:lpstr>
      <vt:lpstr>'SO 04 01 Pol'!Oblast_tisku</vt:lpstr>
      <vt:lpstr>'SO 05 01 Pol'!Oblast_tisku</vt:lpstr>
      <vt:lpstr>'SO 06 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Šimo</dc:creator>
  <cp:lastModifiedBy>Adam Šimo</cp:lastModifiedBy>
  <cp:lastPrinted>2019-03-19T12:27:02Z</cp:lastPrinted>
  <dcterms:created xsi:type="dcterms:W3CDTF">2009-04-08T07:15:50Z</dcterms:created>
  <dcterms:modified xsi:type="dcterms:W3CDTF">2024-06-03T20:19:27Z</dcterms:modified>
</cp:coreProperties>
</file>